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40" windowWidth="24000" windowHeight="9195" tabRatio="500"/>
  </bookViews>
  <sheets>
    <sheet name="Лист1" sheetId="1" r:id="rId1"/>
    <sheet name="Лист2" sheetId="2" r:id="rId2"/>
    <sheet name="Лист3" sheetId="3" r:id="rId3"/>
  </sheets>
  <definedNames>
    <definedName name="_GoBack" localSheetId="0">Лист1!$E$10</definedName>
  </definedNames>
  <calcPr calcId="144525"/>
  <extLst>
    <ext xmlns:loext="http://schemas.libreoffice.org/" uri="{7626C862-2A13-11E5-B345-FEFF819CDC9F}">
      <loext:extCalcPr stringRefSyntax="ExcelA1"/>
    </ext>
  </extLst>
</workbook>
</file>

<file path=xl/calcChain.xml><?xml version="1.0" encoding="utf-8"?>
<calcChain xmlns="http://schemas.openxmlformats.org/spreadsheetml/2006/main">
  <c r="N64" i="2" l="1"/>
  <c r="N63" i="2"/>
  <c r="N59" i="2"/>
  <c r="N57" i="2"/>
  <c r="N50" i="2"/>
  <c r="N47" i="2"/>
  <c r="N43" i="2"/>
  <c r="N41" i="2"/>
  <c r="N40" i="2"/>
  <c r="N38" i="2"/>
  <c r="N37" i="2"/>
  <c r="N35" i="2"/>
  <c r="N32" i="2"/>
  <c r="N30" i="2"/>
  <c r="N27" i="2"/>
  <c r="N23" i="2"/>
  <c r="N18" i="2"/>
  <c r="N14" i="2"/>
  <c r="N13" i="2"/>
  <c r="N11" i="2"/>
  <c r="N9" i="2"/>
  <c r="N8" i="2"/>
  <c r="N7" i="2"/>
  <c r="N4" i="2"/>
  <c r="N2" i="2"/>
</calcChain>
</file>

<file path=xl/sharedStrings.xml><?xml version="1.0" encoding="utf-8"?>
<sst xmlns="http://schemas.openxmlformats.org/spreadsheetml/2006/main" count="566" uniqueCount="304">
  <si>
    <t>№ п/п</t>
  </si>
  <si>
    <t>Номер закупки</t>
  </si>
  <si>
    <t>Наименование объекта закупки</t>
  </si>
  <si>
    <t xml:space="preserve">Характеристики лекарственного препарата (форма выпуска) </t>
  </si>
  <si>
    <t>Количество поставляемого товара</t>
  </si>
  <si>
    <t>Срок поставки товара</t>
  </si>
  <si>
    <t>Начальная максимальная цена контракта</t>
  </si>
  <si>
    <t>Дата заключения контракта</t>
  </si>
  <si>
    <t>Наименование поставщика</t>
  </si>
  <si>
    <t>Цена контракта</t>
  </si>
  <si>
    <t>Цена единицы товара</t>
  </si>
  <si>
    <t>Срок исполнения контракта</t>
  </si>
  <si>
    <t>0340200003317004228-0108102-01</t>
  </si>
  <si>
    <t>0340200003317004257-0108102-02</t>
  </si>
  <si>
    <t>0340200003317004259-0108102-01</t>
  </si>
  <si>
    <t>0340200003317004262-0108102-01</t>
  </si>
  <si>
    <t>0340200003317004299-0108102-01</t>
  </si>
  <si>
    <t>0340200003317004307-0108102-01</t>
  </si>
  <si>
    <t>0340200003317004387-0108102-01</t>
  </si>
  <si>
    <t>0340200003317004415-0108102-01</t>
  </si>
  <si>
    <t>0340200003317004422-0108102-01</t>
  </si>
  <si>
    <t>0340200003317004266-0108102-01</t>
  </si>
  <si>
    <t>0340200003317004179-0108102-02</t>
  </si>
  <si>
    <t>0340200003317004310-0108102-01</t>
  </si>
  <si>
    <t>0340200003317004311-0108102-01</t>
  </si>
  <si>
    <t>0340200003317004374-0108102-01</t>
  </si>
  <si>
    <t>0340200003317004388-0108102-01</t>
  </si>
  <si>
    <t>0340200003317004390-0108102-01</t>
  </si>
  <si>
    <t>0340200003317004413-0108102-02</t>
  </si>
  <si>
    <t>0340200003317004428-0108102-01</t>
  </si>
  <si>
    <t>0340200003317004297-0108102-02</t>
  </si>
  <si>
    <t>0340200003317004360-0108102-02</t>
  </si>
  <si>
    <t>0340200003317004200-0108102-02</t>
  </si>
  <si>
    <t>0340200003317004265-0108102-02</t>
  </si>
  <si>
    <t>0340200003317004308-0108102-02</t>
  </si>
  <si>
    <t>0340200003317004664-0108102-01</t>
  </si>
  <si>
    <t>0340200003317004398-0108102-02</t>
  </si>
  <si>
    <t>0340200003317004511-0108102-02</t>
  </si>
  <si>
    <t>0340200003317004649-0108102-02</t>
  </si>
  <si>
    <t>0340200003317004181-0108102-01</t>
  </si>
  <si>
    <t>0340200003317004416-0108102-01</t>
  </si>
  <si>
    <t>0340200003317004417-0108102-01</t>
  </si>
  <si>
    <t>0340200003317004514-0108102-01</t>
  </si>
  <si>
    <t>0340200003317004643-0108102-02</t>
  </si>
  <si>
    <t>0340200003317004683-0108102-01</t>
  </si>
  <si>
    <t>0340200003317004542-0108102-02</t>
  </si>
  <si>
    <t>0340200003317004364-0108102-02</t>
  </si>
  <si>
    <t>0340200003317004199-0108102-01</t>
  </si>
  <si>
    <t>0340200003317004314-0108102-01</t>
  </si>
  <si>
    <t>0340200003317004420-0108102-01</t>
  </si>
  <si>
    <t>0340200003317004215-0108102-02</t>
  </si>
  <si>
    <t>0340200003317004329-0108102-02</t>
  </si>
  <si>
    <t>0340200003317004226-0108102-02</t>
  </si>
  <si>
    <t>0340200003317004423-0108102-01</t>
  </si>
  <si>
    <t>0340200003317004403-0108102-02</t>
  </si>
  <si>
    <t>0340200003317004302-0108102-01</t>
  </si>
  <si>
    <t>0340200003317005758-0108102-02</t>
  </si>
  <si>
    <t>0340200003317004355-0108102-03</t>
  </si>
  <si>
    <t>860583</t>
  </si>
  <si>
    <t>0340200003317004389-0108102-01</t>
  </si>
  <si>
    <t>0340200003317004453-0108102-02</t>
  </si>
  <si>
    <t>0340200003317004261-0108102-01</t>
  </si>
  <si>
    <t>0340200003317004418-0108102-01</t>
  </si>
  <si>
    <t>0140200000516001882-0097011-01</t>
  </si>
  <si>
    <t>ФОМС</t>
  </si>
  <si>
    <t>АЭФ</t>
  </si>
  <si>
    <t>22.08.2016 (3)</t>
  </si>
  <si>
    <t>Вода, калия перманганат, йод+калия йодид+вода очищенная, соляная кислота, нитрофурал, масло вазелиновое, вазилин, колларгол глицерин вода очищенная</t>
  </si>
  <si>
    <t>ОАО "Аптека №211"</t>
  </si>
  <si>
    <t>расторжение от 22.09.2017</t>
  </si>
  <si>
    <t>д.ц.</t>
  </si>
  <si>
    <t>0340200004316000017-0097011-01</t>
  </si>
  <si>
    <t>ПД</t>
  </si>
  <si>
    <t>08.04.2016 (3)</t>
  </si>
  <si>
    <t xml:space="preserve">услуги по техническому обслуживанию  и ремонту грузовых автомобилей КАМАЗ </t>
  </si>
  <si>
    <t>ИП Гордеева З.В.</t>
  </si>
  <si>
    <t>172434701467043450100100290482120244</t>
  </si>
  <si>
    <t>22.08.2017 (3)</t>
  </si>
  <si>
    <t>Поставка лекарственных препаратов (дротаверин-дроверин, р-р д/инъекций 20 мг/мл 2мл №10)</t>
  </si>
  <si>
    <t>АО "Р-Фарм"</t>
  </si>
  <si>
    <t>исполнен</t>
  </si>
  <si>
    <t>172434701467043450100100291302120244</t>
  </si>
  <si>
    <t>21.08.2017 (3)</t>
  </si>
  <si>
    <t>Поставка лекарственных препаратов (норфлоксацин, таблетки п/о 400мг №20)</t>
  </si>
  <si>
    <t>72434701467043450100100291332120244</t>
  </si>
  <si>
    <t>Поставка лекарственных препаратов (рамиприл - амприлан таблетки 5мг № 30, 10мг № 30, валсартан - вальсакор, таблетки п/о 160мг №30, небиволол, таблетки 5мг №14)</t>
  </si>
  <si>
    <t>172434701467043450100100291362120244</t>
  </si>
  <si>
    <t>23.08.2017 (3)</t>
  </si>
  <si>
    <t>Поставка лекарственных препаратов (гесперидин+Диосмин - венарус, таблетки п/о 500мг № 60)</t>
  </si>
  <si>
    <t>исполнен этап</t>
  </si>
  <si>
    <t>172434701467043450100100291562120244</t>
  </si>
  <si>
    <t>14.08.2017 (1)</t>
  </si>
  <si>
    <t>Поставка лекарственных препаратов (лидокаин+хлоргексидин, катеджель с лидокаином, гель для местного применения 12,5г №25)</t>
  </si>
  <si>
    <t>ООО "СИА Интернейшнл-Киров"</t>
  </si>
  <si>
    <t>172434701467043450100100291352120244</t>
  </si>
  <si>
    <t>Поставка лекарственных препаратов (дилтиазем - дилтиазем ланнахер, таблетки пролонг.д. п/о 180мг №30, дилтиазем таблетки пролонг.д. 90мг №30, корвалол капли д/п внутрь 25мл №1)</t>
  </si>
  <si>
    <t>172434701467043450100100291252120244</t>
  </si>
  <si>
    <t>Поставка лекарственных препаратов (Атракурия безилат - риделат-С, р-р для в/в введения 10мг/мл 5мл №10)</t>
  </si>
  <si>
    <t>ЗАО "Ланцет"</t>
  </si>
  <si>
    <t>172434701467043450100100290382120244</t>
  </si>
  <si>
    <t>21.08.2017 (1)</t>
  </si>
  <si>
    <t>Поставка лекарственных препаратов (алтеплаза - актилизе, лиофил. д/приг р-ра д/инфузий 50мг №1)</t>
  </si>
  <si>
    <t>ООО "Кордис Лайн"</t>
  </si>
  <si>
    <t>172434701467043450100100290252120244</t>
  </si>
  <si>
    <t>Поставка лекарственных препаратов (лорноксикам - ксефокам, лиофил. Для приг. р-ра для в/в и в/м вв. 8мг №5)</t>
  </si>
  <si>
    <t>ООО "ФАРМПРО"</t>
  </si>
  <si>
    <t>172434701467043450100100291572120244</t>
  </si>
  <si>
    <t>Поставка лекарственных препаратов (дидрогестерон, дюфастон таблетки п/о 10мг №20)</t>
  </si>
  <si>
    <t>ООО "Медсервис"</t>
  </si>
  <si>
    <t>172434701467043450100100290392120244</t>
  </si>
  <si>
    <t>Поставка лекарственных препаратов (железа III гидроксид сахарозный комплекс, аргеферр, р-р для в/в введения 20мг/мл 5мл №5)</t>
  </si>
  <si>
    <t>172434701467043450100100291392120244</t>
  </si>
  <si>
    <t>Поставка лекарственных препаратов (орнитин - орнилатекс, конц-т для приг р-ра д/инф 500мг/мл 10мл №10)</t>
  </si>
  <si>
    <t>172434701467043450100100290452120244</t>
  </si>
  <si>
    <t>Поставка лекарственных препаратов (фуросемид, р-р для в/в и в/м введ 10мг/мл 2мл №10)</t>
  </si>
  <si>
    <t>0340200003317004609</t>
  </si>
  <si>
    <t>172434701467043450100100520022620244</t>
  </si>
  <si>
    <t>24.08.2017 (2)</t>
  </si>
  <si>
    <t>Поставка информационного дисплея (АОС Е2270, Китай)</t>
  </si>
  <si>
    <t>ООО "Корпоративные решения"</t>
  </si>
  <si>
    <t>172434701467043450100101070010000000</t>
  </si>
  <si>
    <t>Поставка расходных материалов для стерилизации (индикаторы, стерилизационные упаковки, фильтры, наборы реагентогвпакеты автоклавируемые, салфетки д/диспенсера, пакеты д/стерилизации)</t>
  </si>
  <si>
    <t>ООО Торговый Дом "Медпоставка"</t>
  </si>
  <si>
    <t>172434701467043450100101210030000000</t>
  </si>
  <si>
    <t>16.08.2017 (3)</t>
  </si>
  <si>
    <t>Поставка электротоваров (лампы светодиодные, бактерицидные, шина)</t>
  </si>
  <si>
    <t>ООО дистрибьюторский центр "Новая линия"</t>
  </si>
  <si>
    <t>172434701467043450100100290472120244</t>
  </si>
  <si>
    <t>24.08.2017 (3)</t>
  </si>
  <si>
    <t>Поставка лекарственных препаратов (омепразол - омал, лиофилизат для приг р-ра для в/в введения, 40 мг №1)</t>
  </si>
  <si>
    <t>ООО "Торговый дом "Виал"</t>
  </si>
  <si>
    <t>172434701467043450100100291502120244</t>
  </si>
  <si>
    <t>Поставка лекарственных препаратов (нимесулид, таблетки 100мг №20, димексид, конц-т для приг.р-ра для наружного прим 100мг №1)</t>
  </si>
  <si>
    <t>172434701467043450100100290402120244</t>
  </si>
  <si>
    <t>Поставка лекарственных препаратов (амиодарон - веро-амидарон, р-р для в/в введения 50мг/мл 3мл №5)</t>
  </si>
  <si>
    <t>172434701467043450100100290232120244</t>
  </si>
  <si>
    <t>Поставка лекарственных препаратов (кеторолак, таблетки п/о 10мг №20, р-р для в/в и в/м введения 30мг/мл 1мл №10)</t>
  </si>
  <si>
    <t>ООО "ФК Гранд Капитал"</t>
  </si>
  <si>
    <t>172434701467043450100100291372120244</t>
  </si>
  <si>
    <t>Поставка лекарственных препаратов (ремаксол, р-р д/инфузий, 400 мл)</t>
  </si>
  <si>
    <t>172434701467043450100100290412120244</t>
  </si>
  <si>
    <t>Поставка лекарственных препаратов (эпинефрин - адреналина гидрохлорид - Виал, р-р д/ин 1мг/мл, 1 мл №5)</t>
  </si>
  <si>
    <t>ООО "Альбатрос"</t>
  </si>
  <si>
    <t>172434701467043450100100291312120244</t>
  </si>
  <si>
    <t>Поставка лекарственных препаратов (сулодексид - ангиофлюкс, р-р для в/в и в/м вв 600ЛЕ/2мл, 2мл №10)</t>
  </si>
  <si>
    <t>172434701467043450100100290262120244</t>
  </si>
  <si>
    <t>Поставка лекарственных препаратов (дифенгидрамин - димедрол, р-р для в/в и в/м вв 10мг/мл 1мл №10)</t>
  </si>
  <si>
    <t>172434701467043450100100290292120244</t>
  </si>
  <si>
    <t>Поставка лекарственных препаратов (холина альфосцерат  - церетон, р-р для в/в и в/м введения 250мг/мл 4мл №5, глеацер, р-р для в/в и в/м вв 250мг/мл 4мл №5)</t>
  </si>
  <si>
    <t>КОГУП "Аптечный склад"</t>
  </si>
  <si>
    <t>172434701467043450100100291492120244</t>
  </si>
  <si>
    <t>Поставка лекарственных препаратов (месалазин - месакол, таблетки п/о 400мг №50)</t>
  </si>
  <si>
    <t>172434701467043450100100290282120244</t>
  </si>
  <si>
    <t>Поставка лекарственных препаратов (винпоцетин, конц-т для приг р-ра д/инф 5мг/мл 2мл №10)</t>
  </si>
  <si>
    <t>ООО "Поволжье-Фарм"</t>
  </si>
  <si>
    <t>172434701467043450100100290162120244</t>
  </si>
  <si>
    <t>Поставка лекарственных препаратов (пипекурония бромид - аперомид, лиофил. д/приг р-ра для в/в вв 4мг №25)</t>
  </si>
  <si>
    <t>0340200004316000043-0097011-01</t>
  </si>
  <si>
    <t>13.09.2016 (3)</t>
  </si>
  <si>
    <t>Бумага "Снегурочка" формат А4</t>
  </si>
  <si>
    <t>ООО "Офисный стиль"</t>
  </si>
  <si>
    <t>172434701467043450100100290322120244</t>
  </si>
  <si>
    <t>18.08.2017 (1)</t>
  </si>
  <si>
    <t>Поставка лекарственных препаратов (цитофлавин, р-р для в/в введения 10мл №10)</t>
  </si>
  <si>
    <t>172434701467043450100100291282120244</t>
  </si>
  <si>
    <t>Поставка лекарственных препаратов (метамизол натрия - анальгин, р-р для в/в и в/м вв 500мг/мл 2мл №10)</t>
  </si>
  <si>
    <t>172434701467043450100100291232120244</t>
  </si>
  <si>
    <t>Поставка лекарственных препаратов (мифепристон - пенкрофт, 200мг №3 таблетки)</t>
  </si>
  <si>
    <t>ЗАО "Пенткрофт Фарма"</t>
  </si>
  <si>
    <t>172434701467043450100100291442120244</t>
  </si>
  <si>
    <t>Поставка лекарственных препаратов (никотиновая кислота буфус - р-р д/инъекций 10мг/мл 1мл №100)</t>
  </si>
  <si>
    <t>172434701467043450100101210020000000</t>
  </si>
  <si>
    <t>Поставка товаров (кабель, кабель-канал, батарейки, лента пвх, удлинитель на катушке, телевиз.кабель)</t>
  </si>
  <si>
    <t>ООО "СВ ЭКСПОРТ"</t>
  </si>
  <si>
    <t>172434701467043450100100600022030244</t>
  </si>
  <si>
    <t>Поставка товаров (краска, мастер-пленка для ризографа)</t>
  </si>
  <si>
    <t>ООО "Компания Блоссом"</t>
  </si>
  <si>
    <t>172434701467043450100100291422120244</t>
  </si>
  <si>
    <t>Поставка лекарственных препаратов (торасемид канон, таблетки 10мг №60)</t>
  </si>
  <si>
    <t>172434701467043450100100291272120244</t>
  </si>
  <si>
    <t>Поставка лекарственных препаратов (толперизон+лидокаин - калмирекс, р-р для в/в и в/м введения 100мг+2,5мг/мл 1мл №5)</t>
  </si>
  <si>
    <t>172434701467043450100100290102120244</t>
  </si>
  <si>
    <t>Поставка лекарственных препаратов (лидокаин, р-р д/ин 20мг/мл 2мл №10, новокаин, р-р д/ин 5мг/мл 5мл №10 )</t>
  </si>
  <si>
    <t>ООО "Аптеки Айболит"</t>
  </si>
  <si>
    <t>172434701467043450100100090013313244</t>
  </si>
  <si>
    <t>28.08.2017 (3)</t>
  </si>
  <si>
    <t>Оказание услуг по ТО и текущему ремонту мед.оборудования</t>
  </si>
  <si>
    <t>ООО "ПТЦ "Медтехника"</t>
  </si>
  <si>
    <t>172434701467043450100100290642120244</t>
  </si>
  <si>
    <t>Поставка лекарственных препаратов (калия хлорид - концентрат д/приг р-ра д/инф 40мг/мл 10мл №10)</t>
  </si>
  <si>
    <t>172434701467043450100100170038622244</t>
  </si>
  <si>
    <t>Оказание услуг (МРТ, МРТ с контрастом)</t>
  </si>
  <si>
    <t>ООО "ЛДЦ МИБС - Киров"</t>
  </si>
  <si>
    <t>172434701467043450100100930014329244</t>
  </si>
  <si>
    <t>Выполнение работ по ограждению территории больницы</t>
  </si>
  <si>
    <t>ООО "Северо-востокспецстрой плюс"</t>
  </si>
  <si>
    <t>172434701467043450100100290222120244</t>
  </si>
  <si>
    <t>Поставка лекарственных препаратов (кетопрофен ЭСКОМ, р-р д/инф и в/м вв 50мг/мл 2мл №10)</t>
  </si>
  <si>
    <t>172434701467043450100100290912120244</t>
  </si>
  <si>
    <t>Поставка лекарственных препаратов (Мельдоний-Эском, р-р д/инъекций 100мг/мл 5мл №10)</t>
  </si>
  <si>
    <t>172434701467043450100100290622120244</t>
  </si>
  <si>
    <t>Поставка лекарственных препаратов (октреотид, октретекс, р-р для в/в и подк.вв. 100мкг/мл 1 мл №10)</t>
  </si>
  <si>
    <t>172434701467043450100100290302120244</t>
  </si>
  <si>
    <t>Поставка лекарственных препаратов (цитиколин - нейпилепт р-р для в/в в/м вв 250мг/мл 4мл №5, рекогнан, р-р для в/в и в/м вв 1000мг/мл 4мл №5)</t>
  </si>
  <si>
    <t>172434701467043450100100290362120244</t>
  </si>
  <si>
    <t>Поставка лекарственных препаратов (транексамовая кислота - стагемин, р-р для в/в вв 50 мг 5 мл №10)</t>
  </si>
  <si>
    <t>ООО "Виталек"</t>
  </si>
  <si>
    <t>172434701467043450100100291542120244</t>
  </si>
  <si>
    <t>Поставка лекарственных препаратов (артикаин+эпинефрин - брилокаин-адреналин форте 1:200000, 1:100000, р-р д/ин 40мг+0,005 картридж 1,8мл, №50, 40мг+0,01мг картридж 1,8мл №50)</t>
  </si>
  <si>
    <t>ООО "Мир здоровья"</t>
  </si>
  <si>
    <t>172434701467043450100101090012620000</t>
  </si>
  <si>
    <t>Поставка товаров (информационный терминал "Находка" 2 штуки)</t>
  </si>
  <si>
    <t>ООО "ИТЭК"</t>
  </si>
  <si>
    <t>172434701467043450100101160012223000</t>
  </si>
  <si>
    <t>30.08.2017 (3)</t>
  </si>
  <si>
    <t>Поставка окон и дверей</t>
  </si>
  <si>
    <t>ООО "Нововятский строитель"</t>
  </si>
  <si>
    <t>172434701467043450100100290602120244.</t>
  </si>
  <si>
    <t>Поставка лекарственных препаратов (Дексаметазон)</t>
  </si>
  <si>
    <t>172434701467043450100100860070000244</t>
  </si>
  <si>
    <t>223/1003</t>
  </si>
  <si>
    <t>ЕП</t>
  </si>
  <si>
    <t>услуги по электроэнергии</t>
  </si>
  <si>
    <t>ОАО "Энергосбыт Плюс"</t>
  </si>
  <si>
    <t>0140200000516002199-0097011-01</t>
  </si>
  <si>
    <t>22.09.2016 (1)</t>
  </si>
  <si>
    <t>неостигмина метилсульфат (Прозерин)</t>
  </si>
  <si>
    <t>0140200000516001607-0097011-01</t>
  </si>
  <si>
    <t>21.07.2016(3)</t>
  </si>
  <si>
    <t>декскетопрофен (кетодексал)</t>
  </si>
  <si>
    <t>ООО "Компания Вита"</t>
  </si>
  <si>
    <t>расторжение от 22.09.17.</t>
  </si>
  <si>
    <t>0140200000516000659-0097011-01</t>
  </si>
  <si>
    <t>18.05.2016 (3)</t>
  </si>
  <si>
    <t>нитроглицерин (нитроспрей)</t>
  </si>
  <si>
    <t>0140200000516001297-0097011-01</t>
  </si>
  <si>
    <t>30.06.2016 (3)</t>
  </si>
  <si>
    <t xml:space="preserve">кларитромицин </t>
  </si>
  <si>
    <t>0140200000516002339-0097011-03</t>
  </si>
  <si>
    <t>20.10.2016 (3)</t>
  </si>
  <si>
    <t>нимесулид, диметилсульфоксид, диклофенак</t>
  </si>
  <si>
    <t>0140200000516002206-0097011-01</t>
  </si>
  <si>
    <t>метоклопромид</t>
  </si>
  <si>
    <t>172434701467043450100100290662120244</t>
  </si>
  <si>
    <t>15.09.2017 (1)</t>
  </si>
  <si>
    <t>Преднизолон, раствор для внутривенного и внутримышечного введения 30 мг\мл 1 мл № 3</t>
  </si>
  <si>
    <t>ООО «ФК Гранд Капитал»</t>
  </si>
  <si>
    <t>Единица измерения</t>
  </si>
  <si>
    <t>Поставка Товара осуществляется по заявкам Заказчика в течение 10 календарных дней со дня ее получения  Поставщиком</t>
  </si>
  <si>
    <t>упак</t>
  </si>
  <si>
    <t>кг</t>
  </si>
  <si>
    <t>поставка лекарственных препаратов</t>
  </si>
  <si>
    <t>ОБЩЕСТВО С ОГРАНИЧЕННОЙ ОТВЕТСТВЕННОСТЬЮ "ВКУСНЫЕ ПРОДУКТЫ"</t>
  </si>
  <si>
    <t>80765</t>
  </si>
  <si>
    <t>Часть 1 пункт 8 статьи 93-Закупка оказания услуг по водоснабжению, водоотведению, теплоснабжению, обращению с твердыми коммунальными отходами, газоснабжению (за исключением услуг по реализации сжиженного газа), по подключению (присоединению) к сетям инженерно-технического обеспечения по регулируемым в соответствии с законодательством Российской Федерации ценам (тарифам), по хранению и ввозу (вывозу) наркотических средств и психотропных веществ</t>
  </si>
  <si>
    <t>коммунальные услуги (Коммунэнерго)</t>
  </si>
  <si>
    <t>03402000033210012590001</t>
  </si>
  <si>
    <t>ОБЩЕСТВО С ОГРАНИЧЕННОЙ ОТВЕТСТВЕННОСТЬЮ "ВЕГА"</t>
  </si>
  <si>
    <t xml:space="preserve">42
70
500
110
29
1
</t>
  </si>
  <si>
    <t xml:space="preserve">45,63
72,01
42,02
10,02
1893,28
1893,17
</t>
  </si>
  <si>
    <t>03402000033210012770001</t>
  </si>
  <si>
    <t>поставка медицинских изделий (тест-полоски)</t>
  </si>
  <si>
    <t>ОБЩЕСТВО С ОГРАНИЧЕННОЙ ОТВЕТСТВЕННОСТЬЮ "ПАРТНЕР"</t>
  </si>
  <si>
    <t>03402000033210015060001</t>
  </si>
  <si>
    <t>поставка шовного материала</t>
  </si>
  <si>
    <t>03402000033210013440001</t>
  </si>
  <si>
    <t>ОБЩЕСТВО С ОГРАНИЧЕННОЙ ОТВЕТСТВЕННОСТЬЮ "АЛГОРИТМ"</t>
  </si>
  <si>
    <t>03402000033210013290001</t>
  </si>
  <si>
    <t>ОБЩЕСТВО С ОГРАНИЧЕННОЙ ОТВЕТСТВЕННОСТЬЮ "НОРД-ФАРМ"</t>
  </si>
  <si>
    <t xml:space="preserve">9999
1
</t>
  </si>
  <si>
    <t>66,09
34,09</t>
  </si>
  <si>
    <t>Поставка лекарственных препаратов</t>
  </si>
  <si>
    <t>03402000033210039000001</t>
  </si>
  <si>
    <t>поставка продуктов питания (мясо кур)</t>
  </si>
  <si>
    <t>ОБЩЕСТВО С ОГРАНИЧЕННОЙ ОТВЕТСТВЕННОСТЬЮ "СТИМУЛ"</t>
  </si>
  <si>
    <t>03402000033210039040001</t>
  </si>
  <si>
    <t>поставка медицинского оборудования (холодильники)</t>
  </si>
  <si>
    <t>ОБЩЕСТВО С ОГРАНИЧЕННОЙ ОТВЕТСТВЕННОСТЬЮ "КОНКОРДИКА"</t>
  </si>
  <si>
    <t>шт</t>
  </si>
  <si>
    <t xml:space="preserve">1
2
1
</t>
  </si>
  <si>
    <t>51635
26600
47550</t>
  </si>
  <si>
    <t>03402000033210038130001</t>
  </si>
  <si>
    <t>Оказание услуг по ремонту медицинского оборудования с заменой запасных частей</t>
  </si>
  <si>
    <t>усл.ед</t>
  </si>
  <si>
    <t>ОБЩЕСТВО С ОГРАНИЧЕННОЙ ОТВЕТСТВЕННОСТЬЮ "МЕДИЦИНСКАЯ ТЕХНИКА"</t>
  </si>
  <si>
    <t>03402000033210043320001</t>
  </si>
  <si>
    <t>ОБЩЕСТВО С ОГРАНИЧЕННОЙ ОТВЕТСТВЕННОСТЬЮ "ФАРМА"</t>
  </si>
  <si>
    <t xml:space="preserve">45
45
</t>
  </si>
  <si>
    <t>3542,47
3542,48</t>
  </si>
  <si>
    <t>03402000033210043670001</t>
  </si>
  <si>
    <t>Поставка медицинской мебели</t>
  </si>
  <si>
    <t xml:space="preserve">36
8
3
2
6
1
2
4
12
1
3
6
6
9
1
3
4
2
4
1
2
2
4
8
8
8
5
1
1
1
1
4
1
1
5
1
1
6
2
</t>
  </si>
  <si>
    <t>1650
7120
4950
13550
18850
17600
6990
19900
24300
13320
4650
4100
4650
8100
3050
15800
19990
3360
6200
6100
3990
39990
11550
7540
30000
23450
37920
22350
99980
17800
14500
6800
14800
99980
22500
6960
9800</t>
  </si>
  <si>
    <t>3689-2021</t>
  </si>
  <si>
    <t>оказание услуг по обращению с ТКО</t>
  </si>
  <si>
    <t>АКЦИОНЕРНОЕ ОБЩЕСТВО "КУПРИТ"</t>
  </si>
  <si>
    <t>03402000033210046930001</t>
  </si>
  <si>
    <t>Оказание услуг по технической поддержке и сопровождению программно-аппаратного комплекса</t>
  </si>
  <si>
    <t>КИРОВСКОЕ ОБЛАСТНОЕ ГОСУДАРСТВЕННОЕ БЮДЖЕТНОЕ УЧРЕЖДЕНИЕ ЗДРАВООХРАНЕНИЯ "МЕДИЦИНСКИЙ ИНФОРМАЦИОННО-АНАЛИТИЧЕСКИЙ ЦЕНТР, ЦЕНТР ОБЩЕСТВЕННОГО ЗДОРОВЬЯ И МЕДИЦИНСКОЙ ПРОФИЛАКТИКИ"</t>
  </si>
  <si>
    <t>03402000033210045650001</t>
  </si>
  <si>
    <t>Поставка продуктов питания (Печенье, сухофрукты)</t>
  </si>
  <si>
    <t xml:space="preserve">240
200
</t>
  </si>
  <si>
    <t xml:space="preserve">98
158
</t>
  </si>
  <si>
    <t>Информация о закупках за май 2021г., проводимых посредством конкурентных способов определения поставщиков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</si>
</sst>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dd/mm/yy;@"/>
  </numFmts>
  <fonts count="15" x14ac:knownFonts="1">
    <font>
      <sz val="11"/>
      <color rgb="FF000000"/>
      <name val="Calibri"/>
      <family val="2"/>
      <charset val="204"/>
    </font>
    <font>
      <sz val="11"/>
      <color rgb="FF000000"/>
      <name val="Arial"/>
      <family val="2"/>
      <charset val="204"/>
    </font>
    <font>
      <sz val="10"/>
      <color rgb="FF000000"/>
      <name val="Arial"/>
      <family val="2"/>
      <charset val="204"/>
    </font>
    <font>
      <sz val="9"/>
      <name val="Times New Roman"/>
      <family val="1"/>
      <charset val="204"/>
    </font>
    <font>
      <sz val="10"/>
      <name val="Arial"/>
      <family val="2"/>
      <charset val="204"/>
    </font>
    <font>
      <b/>
      <sz val="10"/>
      <color rgb="FF000000"/>
      <name val="Arial"/>
      <family val="2"/>
      <charset val="204"/>
    </font>
    <font>
      <b/>
      <sz val="11"/>
      <color rgb="FF000000"/>
      <name val="Arial"/>
      <family val="2"/>
      <charset val="204"/>
    </font>
    <font>
      <sz val="11"/>
      <color rgb="FF000000"/>
      <name val="Arial"/>
      <family val="2"/>
      <charset val="204"/>
    </font>
    <font>
      <sz val="12"/>
      <color rgb="FF000000"/>
      <name val="Times New Roman"/>
      <family val="1"/>
      <charset val="204"/>
    </font>
    <font>
      <sz val="12"/>
      <name val="Times New Roman"/>
      <family val="1"/>
      <charset val="204"/>
    </font>
    <font>
      <sz val="10.5"/>
      <color rgb="FF000000"/>
      <name val="Times New Roman"/>
      <family val="1"/>
      <charset val="204"/>
    </font>
    <font>
      <sz val="11"/>
      <color rgb="FF000000"/>
      <name val="Times New Roman"/>
      <family val="1"/>
      <charset val="204"/>
    </font>
    <font>
      <sz val="12"/>
      <color rgb="FF000000"/>
      <name val="Calibri"/>
      <family val="2"/>
      <charset val="204"/>
    </font>
    <font>
      <sz val="11"/>
      <color rgb="FF000000"/>
      <name val="Arial"/>
    </font>
    <font>
      <sz val="12"/>
      <color rgb="FF000000"/>
      <name val="Calibri"/>
      <family val="2"/>
    </font>
  </fonts>
  <fills count="5">
    <fill>
      <patternFill patternType="none"/>
    </fill>
    <fill>
      <patternFill patternType="gray125"/>
    </fill>
    <fill>
      <patternFill patternType="solid">
        <fgColor rgb="FFFFFFFF"/>
        <bgColor rgb="FFFFFFCC"/>
      </patternFill>
    </fill>
    <fill>
      <patternFill patternType="solid">
        <fgColor rgb="FFC0FFFF"/>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7">
    <xf numFmtId="0" fontId="0" fillId="0" borderId="0"/>
    <xf numFmtId="4" fontId="1" fillId="0" borderId="1">
      <alignment horizontal="right" shrinkToFit="1"/>
    </xf>
    <xf numFmtId="0" fontId="6" fillId="3" borderId="5">
      <alignment horizontal="center" vertical="center" wrapText="1"/>
    </xf>
    <xf numFmtId="0" fontId="7" fillId="0" borderId="6">
      <alignment horizontal="left" shrinkToFit="1"/>
    </xf>
    <xf numFmtId="49" fontId="7" fillId="0" borderId="5">
      <alignment horizontal="left" wrapText="1"/>
    </xf>
    <xf numFmtId="0" fontId="7" fillId="0" borderId="5">
      <alignment horizontal="left" wrapText="1"/>
    </xf>
    <xf numFmtId="4" fontId="7" fillId="0" borderId="5">
      <alignment horizontal="right" shrinkToFit="1"/>
    </xf>
    <xf numFmtId="4" fontId="7" fillId="0" borderId="5">
      <alignment horizontal="right" wrapText="1"/>
    </xf>
    <xf numFmtId="4" fontId="7" fillId="0" borderId="5">
      <alignment horizontal="right" shrinkToFit="1"/>
    </xf>
    <xf numFmtId="49" fontId="7" fillId="0" borderId="5">
      <alignment horizontal="left" wrapText="1"/>
    </xf>
    <xf numFmtId="0" fontId="7" fillId="0" borderId="5">
      <alignment horizontal="left" wrapText="1"/>
    </xf>
    <xf numFmtId="4" fontId="13" fillId="0" borderId="5">
      <alignment horizontal="right" wrapText="1"/>
    </xf>
    <xf numFmtId="4" fontId="13" fillId="0" borderId="5">
      <alignment horizontal="right" shrinkToFit="1"/>
    </xf>
    <xf numFmtId="0" fontId="13" fillId="0" borderId="5">
      <alignment horizontal="left" wrapText="1"/>
    </xf>
    <xf numFmtId="0" fontId="13" fillId="0" borderId="5">
      <alignment horizontal="center" vertical="center" wrapText="1"/>
    </xf>
    <xf numFmtId="0" fontId="13" fillId="0" borderId="6">
      <alignment horizontal="left" vertical="top" wrapText="1"/>
    </xf>
    <xf numFmtId="4" fontId="14" fillId="0" borderId="6">
      <alignment horizontal="center" vertical="center" wrapText="1"/>
    </xf>
  </cellStyleXfs>
  <cellXfs count="84">
    <xf numFmtId="0" fontId="0" fillId="0" borderId="0" xfId="0"/>
    <xf numFmtId="164" fontId="3" fillId="0" borderId="3" xfId="0" applyNumberFormat="1" applyFont="1" applyBorder="1" applyAlignment="1">
      <alignment wrapText="1"/>
    </xf>
    <xf numFmtId="49" fontId="3" fillId="0" borderId="3" xfId="0" applyNumberFormat="1" applyFont="1" applyBorder="1" applyAlignment="1">
      <alignment wrapText="1"/>
    </xf>
    <xf numFmtId="0" fontId="3" fillId="0" borderId="3" xfId="0" applyFont="1" applyBorder="1" applyAlignment="1">
      <alignment wrapText="1"/>
    </xf>
    <xf numFmtId="0" fontId="3" fillId="0" borderId="3" xfId="0" applyFont="1" applyBorder="1" applyAlignment="1">
      <alignment horizontal="center" wrapText="1"/>
    </xf>
    <xf numFmtId="164" fontId="3" fillId="0" borderId="3" xfId="0" applyNumberFormat="1" applyFont="1" applyBorder="1" applyAlignment="1">
      <alignment wrapText="1"/>
    </xf>
    <xf numFmtId="4" fontId="3" fillId="0" borderId="3" xfId="0" applyNumberFormat="1" applyFont="1" applyBorder="1" applyAlignment="1">
      <alignment wrapText="1"/>
    </xf>
    <xf numFmtId="164" fontId="3" fillId="0" borderId="4" xfId="0" applyNumberFormat="1" applyFont="1" applyBorder="1" applyAlignment="1">
      <alignment wrapText="1"/>
    </xf>
    <xf numFmtId="49" fontId="3" fillId="0" borderId="4" xfId="0" applyNumberFormat="1" applyFont="1" applyBorder="1" applyAlignment="1">
      <alignment wrapText="1"/>
    </xf>
    <xf numFmtId="0" fontId="3" fillId="0" borderId="0" xfId="0" applyFont="1" applyAlignment="1">
      <alignment wrapText="1"/>
    </xf>
    <xf numFmtId="0" fontId="3" fillId="0" borderId="4" xfId="0" applyFont="1" applyBorder="1" applyAlignment="1">
      <alignment wrapText="1"/>
    </xf>
    <xf numFmtId="0" fontId="3" fillId="0" borderId="4" xfId="0" applyFont="1" applyBorder="1" applyAlignment="1">
      <alignment horizontal="center" wrapText="1"/>
    </xf>
    <xf numFmtId="164" fontId="3" fillId="0" borderId="4" xfId="0" applyNumberFormat="1" applyFont="1" applyBorder="1" applyAlignment="1">
      <alignment wrapText="1"/>
    </xf>
    <xf numFmtId="4" fontId="3" fillId="0" borderId="4" xfId="0" applyNumberFormat="1" applyFont="1" applyBorder="1" applyAlignment="1">
      <alignment wrapText="1"/>
    </xf>
    <xf numFmtId="0" fontId="2" fillId="0" borderId="0" xfId="0" applyFont="1"/>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vertical="center" wrapText="1"/>
    </xf>
    <xf numFmtId="4"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Alignment="1">
      <alignment wrapText="1"/>
    </xf>
    <xf numFmtId="165" fontId="5" fillId="0" borderId="3"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0" fontId="8" fillId="0" borderId="3" xfId="0" applyFont="1" applyBorder="1" applyAlignment="1">
      <alignment horizontal="center" vertical="center" wrapText="1"/>
    </xf>
    <xf numFmtId="0" fontId="9" fillId="0" borderId="3" xfId="1" applyNumberFormat="1" applyFont="1" applyFill="1" applyBorder="1" applyAlignment="1" applyProtection="1">
      <alignment horizontal="center" vertical="center" wrapText="1"/>
    </xf>
    <xf numFmtId="14" fontId="8" fillId="2" borderId="3"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165" fontId="8"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4" fillId="0" borderId="7" xfId="0" applyFont="1" applyFill="1" applyBorder="1" applyAlignment="1">
      <alignment horizontal="center" vertical="center" wrapText="1"/>
    </xf>
    <xf numFmtId="0" fontId="10" fillId="0" borderId="3" xfId="0" applyFont="1" applyBorder="1" applyAlignment="1">
      <alignment horizontal="center" vertical="center" wrapText="1"/>
    </xf>
    <xf numFmtId="0" fontId="4" fillId="0" borderId="8" xfId="0" applyFont="1" applyFill="1" applyBorder="1" applyAlignment="1">
      <alignment horizontal="center" vertical="center" wrapText="1"/>
    </xf>
    <xf numFmtId="0" fontId="9" fillId="0" borderId="8" xfId="1" applyNumberFormat="1" applyFont="1" applyFill="1" applyBorder="1" applyAlignment="1" applyProtection="1">
      <alignment horizontal="center" vertical="center" wrapText="1"/>
    </xf>
    <xf numFmtId="0" fontId="9" fillId="0" borderId="8" xfId="0" applyFont="1" applyFill="1" applyBorder="1" applyAlignment="1">
      <alignment horizontal="center" vertical="center" wrapText="1"/>
    </xf>
    <xf numFmtId="0" fontId="12" fillId="0" borderId="3" xfId="0" applyFont="1" applyBorder="1" applyAlignment="1">
      <alignment horizontal="center" vertical="center" wrapText="1"/>
    </xf>
    <xf numFmtId="49" fontId="7" fillId="0" borderId="5" xfId="9" applyNumberFormat="1" applyProtection="1">
      <alignment horizontal="left" wrapText="1"/>
    </xf>
    <xf numFmtId="4" fontId="13" fillId="0" borderId="5" xfId="11" applyNumberFormat="1" applyProtection="1">
      <alignment horizontal="right" wrapText="1"/>
    </xf>
    <xf numFmtId="4" fontId="13" fillId="0" borderId="5" xfId="12" applyNumberFormat="1" applyProtection="1">
      <alignment horizontal="right" shrinkToFit="1"/>
    </xf>
    <xf numFmtId="14" fontId="7" fillId="0" borderId="5" xfId="10" applyNumberFormat="1" applyProtection="1">
      <alignment horizontal="left" wrapText="1"/>
    </xf>
    <xf numFmtId="0" fontId="4" fillId="0" borderId="4" xfId="0" applyFont="1" applyFill="1" applyBorder="1" applyAlignment="1">
      <alignment horizontal="center" vertical="center" wrapText="1"/>
    </xf>
    <xf numFmtId="49" fontId="7" fillId="0" borderId="6" xfId="9" applyNumberFormat="1" applyBorder="1" applyProtection="1">
      <alignment horizontal="left" wrapText="1"/>
    </xf>
    <xf numFmtId="0" fontId="9" fillId="0" borderId="4" xfId="1"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4" fontId="13" fillId="0" borderId="6" xfId="12" applyNumberFormat="1" applyBorder="1" applyProtection="1">
      <alignment horizontal="right" shrinkToFit="1"/>
    </xf>
    <xf numFmtId="4" fontId="13" fillId="0" borderId="6" xfId="11" applyNumberFormat="1" applyBorder="1" applyProtection="1">
      <alignment horizontal="right" wrapText="1"/>
    </xf>
    <xf numFmtId="165" fontId="9" fillId="0"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4" borderId="3" xfId="1" applyNumberFormat="1" applyFont="1" applyFill="1" applyBorder="1" applyAlignment="1" applyProtection="1">
      <alignment horizontal="center" vertical="center" wrapText="1"/>
    </xf>
    <xf numFmtId="165" fontId="9" fillId="4" borderId="3"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4" borderId="4" xfId="1" applyNumberFormat="1" applyFont="1" applyFill="1" applyBorder="1" applyAlignment="1" applyProtection="1">
      <alignment horizontal="center" vertical="center" wrapText="1"/>
    </xf>
    <xf numFmtId="165" fontId="9" fillId="4" borderId="4"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wrapText="1"/>
    </xf>
    <xf numFmtId="4"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wrapText="1"/>
    </xf>
    <xf numFmtId="0" fontId="2" fillId="0" borderId="4" xfId="0" applyFont="1" applyBorder="1" applyAlignment="1">
      <alignment horizontal="center" vertical="center" wrapText="1"/>
    </xf>
    <xf numFmtId="14" fontId="7" fillId="0" borderId="6" xfId="10" applyNumberFormat="1" applyBorder="1" applyProtection="1">
      <alignment horizontal="left" wrapText="1"/>
    </xf>
    <xf numFmtId="4" fontId="2" fillId="0" borderId="4"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4" fontId="13" fillId="0" borderId="5" xfId="12" applyNumberFormat="1" applyAlignment="1" applyProtection="1">
      <alignment horizontal="center" vertical="center" wrapText="1"/>
    </xf>
    <xf numFmtId="0" fontId="13" fillId="0" borderId="5" xfId="14" applyNumberFormat="1" applyProtection="1">
      <alignment horizontal="center" vertical="center" wrapText="1"/>
    </xf>
    <xf numFmtId="49" fontId="7" fillId="0" borderId="5" xfId="10" applyNumberFormat="1" applyAlignment="1" applyProtection="1">
      <alignment horizontal="center" vertical="center" wrapText="1"/>
    </xf>
    <xf numFmtId="2" fontId="7" fillId="0" borderId="5" xfId="6" applyNumberFormat="1" applyAlignment="1" applyProtection="1">
      <alignment horizontal="center" vertical="center" wrapText="1"/>
    </xf>
    <xf numFmtId="14" fontId="7" fillId="0" borderId="5" xfId="8" applyNumberFormat="1" applyAlignment="1" applyProtection="1">
      <alignment horizontal="center" vertical="center" wrapText="1"/>
    </xf>
    <xf numFmtId="4" fontId="14" fillId="0" borderId="6" xfId="16" applyNumberFormat="1" applyProtection="1">
      <alignment horizontal="center" vertical="center" wrapText="1"/>
    </xf>
    <xf numFmtId="49" fontId="7" fillId="0" borderId="5" xfId="10" applyNumberFormat="1" applyAlignment="1" applyProtection="1">
      <alignment horizontal="center" vertical="center" wrapText="1"/>
      <protection locked="0"/>
    </xf>
    <xf numFmtId="14" fontId="7" fillId="0" borderId="5" xfId="8" applyNumberFormat="1" applyAlignment="1" applyProtection="1">
      <alignment horizontal="center" vertical="center" wrapText="1"/>
      <protection locked="0"/>
    </xf>
    <xf numFmtId="2" fontId="7" fillId="0" borderId="5" xfId="6" applyNumberFormat="1" applyAlignment="1" applyProtection="1">
      <alignment horizontal="center" vertical="center" wrapText="1"/>
      <protection locked="0"/>
    </xf>
    <xf numFmtId="4" fontId="14" fillId="0" borderId="6" xfId="16" applyNumberFormat="1" applyProtection="1">
      <alignment horizontal="center" vertical="center" wrapText="1"/>
      <protection locked="0"/>
    </xf>
    <xf numFmtId="0" fontId="5" fillId="0" borderId="2" xfId="0" applyFont="1" applyBorder="1" applyAlignment="1">
      <alignment horizontal="center" vertical="center"/>
    </xf>
  </cellXfs>
  <cellStyles count="17">
    <cellStyle name="st32" xfId="7"/>
    <cellStyle name="st33" xfId="11"/>
    <cellStyle name="xl24" xfId="2"/>
    <cellStyle name="xl25" xfId="3"/>
    <cellStyle name="xl26" xfId="15"/>
    <cellStyle name="xl30" xfId="9"/>
    <cellStyle name="xl31" xfId="10"/>
    <cellStyle name="xl32" xfId="13"/>
    <cellStyle name="xl33" xfId="4"/>
    <cellStyle name="xl34" xfId="14"/>
    <cellStyle name="xl35" xfId="5"/>
    <cellStyle name="xl36" xfId="8"/>
    <cellStyle name="xl37" xfId="12"/>
    <cellStyle name="xl38" xfId="6"/>
    <cellStyle name="xl40" xfId="16"/>
    <cellStyle name="Обычный" xfId="0" builtinId="0"/>
    <cellStyle name="Пояснение"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abSelected="1" zoomScale="70" zoomScaleNormal="70" workbookViewId="0">
      <selection activeCell="B1" sqref="B1:M1"/>
    </sheetView>
  </sheetViews>
  <sheetFormatPr defaultColWidth="9.140625" defaultRowHeight="12.75" x14ac:dyDescent="0.2"/>
  <cols>
    <col min="1" max="1" width="8.7109375" style="25" customWidth="1"/>
    <col min="2" max="2" width="31.42578125" style="19" customWidth="1"/>
    <col min="3" max="3" width="23.7109375" style="17" customWidth="1"/>
    <col min="4" max="4" width="31" style="16" customWidth="1"/>
    <col min="5" max="5" width="13.7109375" style="17" customWidth="1"/>
    <col min="6" max="6" width="15.140625" style="16" customWidth="1"/>
    <col min="7" max="7" width="17.85546875" style="17" customWidth="1"/>
    <col min="8" max="8" width="13.85546875" style="18" customWidth="1"/>
    <col min="9" max="9" width="13.5703125" style="24" customWidth="1"/>
    <col min="10" max="10" width="21.85546875" style="17" customWidth="1"/>
    <col min="11" max="11" width="15.28515625" style="18" customWidth="1"/>
    <col min="12" max="12" width="16.5703125" style="18" customWidth="1"/>
    <col min="13" max="13" width="11.5703125" style="29" customWidth="1"/>
    <col min="14" max="1021" width="9.140625" style="14" customWidth="1"/>
    <col min="1022" max="16384" width="9.140625" style="14"/>
  </cols>
  <sheetData>
    <row r="1" spans="1:13" x14ac:dyDescent="0.2">
      <c r="B1" s="83" t="s">
        <v>303</v>
      </c>
      <c r="C1" s="83"/>
      <c r="D1" s="83"/>
      <c r="E1" s="83"/>
      <c r="F1" s="83"/>
      <c r="G1" s="83"/>
      <c r="H1" s="83"/>
      <c r="I1" s="83"/>
      <c r="J1" s="83"/>
      <c r="K1" s="83"/>
      <c r="L1" s="83"/>
      <c r="M1" s="83"/>
    </row>
    <row r="2" spans="1:13" s="17" customFormat="1" ht="51" x14ac:dyDescent="0.25">
      <c r="A2" s="20" t="s">
        <v>0</v>
      </c>
      <c r="B2" s="22" t="s">
        <v>1</v>
      </c>
      <c r="C2" s="20" t="s">
        <v>2</v>
      </c>
      <c r="D2" s="20" t="s">
        <v>3</v>
      </c>
      <c r="E2" s="20" t="s">
        <v>247</v>
      </c>
      <c r="F2" s="20" t="s">
        <v>4</v>
      </c>
      <c r="G2" s="20" t="s">
        <v>5</v>
      </c>
      <c r="H2" s="21" t="s">
        <v>6</v>
      </c>
      <c r="I2" s="23" t="s">
        <v>7</v>
      </c>
      <c r="J2" s="20" t="s">
        <v>8</v>
      </c>
      <c r="K2" s="21" t="s">
        <v>9</v>
      </c>
      <c r="L2" s="21" t="s">
        <v>10</v>
      </c>
      <c r="M2" s="28" t="s">
        <v>11</v>
      </c>
    </row>
    <row r="3" spans="1:13" s="27" customFormat="1" ht="141.75" x14ac:dyDescent="0.2">
      <c r="A3" s="26">
        <v>1</v>
      </c>
      <c r="B3" s="75" t="s">
        <v>272</v>
      </c>
      <c r="C3" s="75" t="s">
        <v>273</v>
      </c>
      <c r="D3" s="31"/>
      <c r="E3" s="31" t="s">
        <v>250</v>
      </c>
      <c r="F3" s="37">
        <v>720</v>
      </c>
      <c r="G3" s="32" t="s">
        <v>248</v>
      </c>
      <c r="H3" s="76">
        <v>118800</v>
      </c>
      <c r="I3" s="77">
        <v>44320</v>
      </c>
      <c r="J3" s="75" t="s">
        <v>274</v>
      </c>
      <c r="K3" s="76">
        <v>118800</v>
      </c>
      <c r="L3" s="73">
        <v>165</v>
      </c>
      <c r="M3" s="33">
        <v>44685</v>
      </c>
    </row>
    <row r="4" spans="1:13" s="15" customFormat="1" ht="141.75" x14ac:dyDescent="0.2">
      <c r="A4" s="26">
        <v>2</v>
      </c>
      <c r="B4" s="75" t="s">
        <v>275</v>
      </c>
      <c r="C4" s="75" t="s">
        <v>276</v>
      </c>
      <c r="D4" s="30"/>
      <c r="E4" s="31" t="s">
        <v>278</v>
      </c>
      <c r="F4" s="30" t="s">
        <v>279</v>
      </c>
      <c r="G4" s="32" t="s">
        <v>248</v>
      </c>
      <c r="H4" s="76">
        <v>152385</v>
      </c>
      <c r="I4" s="77">
        <v>44320</v>
      </c>
      <c r="J4" s="75" t="s">
        <v>277</v>
      </c>
      <c r="K4" s="76">
        <v>152385</v>
      </c>
      <c r="L4" s="30" t="s">
        <v>280</v>
      </c>
      <c r="M4" s="33">
        <v>44561</v>
      </c>
    </row>
    <row r="5" spans="1:13" ht="169.5" customHeight="1" x14ac:dyDescent="0.2">
      <c r="A5" s="26">
        <v>3</v>
      </c>
      <c r="B5" s="75" t="s">
        <v>281</v>
      </c>
      <c r="C5" s="75" t="s">
        <v>282</v>
      </c>
      <c r="D5" s="79"/>
      <c r="E5" s="30" t="s">
        <v>283</v>
      </c>
      <c r="F5" s="35">
        <v>1</v>
      </c>
      <c r="G5" s="32" t="s">
        <v>248</v>
      </c>
      <c r="H5" s="76">
        <v>800000</v>
      </c>
      <c r="I5" s="77">
        <v>44321</v>
      </c>
      <c r="J5" s="75" t="s">
        <v>284</v>
      </c>
      <c r="K5" s="76">
        <v>800000</v>
      </c>
      <c r="L5" s="73">
        <v>800000</v>
      </c>
      <c r="M5" s="34">
        <v>44926</v>
      </c>
    </row>
    <row r="6" spans="1:13" ht="141.75" x14ac:dyDescent="0.2">
      <c r="A6" s="26">
        <v>4</v>
      </c>
      <c r="B6" s="75" t="s">
        <v>285</v>
      </c>
      <c r="C6" s="75" t="s">
        <v>271</v>
      </c>
      <c r="D6" s="31"/>
      <c r="E6" s="30" t="s">
        <v>249</v>
      </c>
      <c r="F6" s="35" t="s">
        <v>287</v>
      </c>
      <c r="G6" s="32" t="s">
        <v>248</v>
      </c>
      <c r="H6" s="76">
        <v>318822.75</v>
      </c>
      <c r="I6" s="77">
        <v>44328</v>
      </c>
      <c r="J6" s="75" t="s">
        <v>286</v>
      </c>
      <c r="K6" s="78">
        <v>318822.75</v>
      </c>
      <c r="L6" s="73" t="s">
        <v>288</v>
      </c>
      <c r="M6" s="34">
        <v>44693</v>
      </c>
    </row>
    <row r="7" spans="1:13" ht="409.5" x14ac:dyDescent="0.2">
      <c r="A7" s="26">
        <v>5</v>
      </c>
      <c r="B7" s="75" t="s">
        <v>289</v>
      </c>
      <c r="C7" s="75" t="s">
        <v>290</v>
      </c>
      <c r="D7" s="30"/>
      <c r="E7" s="30" t="s">
        <v>278</v>
      </c>
      <c r="F7" s="35" t="s">
        <v>291</v>
      </c>
      <c r="G7" s="32" t="s">
        <v>248</v>
      </c>
      <c r="H7" s="76">
        <v>2081830</v>
      </c>
      <c r="I7" s="77">
        <v>44335</v>
      </c>
      <c r="J7" s="75" t="s">
        <v>277</v>
      </c>
      <c r="K7" s="76">
        <v>2081830</v>
      </c>
      <c r="L7" s="73" t="s">
        <v>292</v>
      </c>
      <c r="M7" s="34">
        <v>44561</v>
      </c>
    </row>
    <row r="8" spans="1:13" ht="313.5" x14ac:dyDescent="0.2">
      <c r="A8" s="26">
        <v>6</v>
      </c>
      <c r="B8" s="75" t="s">
        <v>293</v>
      </c>
      <c r="C8" s="75" t="s">
        <v>294</v>
      </c>
      <c r="D8" s="75" t="s">
        <v>254</v>
      </c>
      <c r="E8" s="30"/>
      <c r="F8" s="35"/>
      <c r="G8" s="32" t="s">
        <v>248</v>
      </c>
      <c r="H8" s="78">
        <v>281128.39</v>
      </c>
      <c r="I8" s="77">
        <v>44347</v>
      </c>
      <c r="J8" s="75" t="s">
        <v>295</v>
      </c>
      <c r="K8" s="78">
        <v>281128.39</v>
      </c>
      <c r="L8" s="73"/>
      <c r="M8" s="34">
        <v>44561</v>
      </c>
    </row>
    <row r="9" spans="1:13" ht="199.5" x14ac:dyDescent="0.2">
      <c r="A9" s="38">
        <v>7</v>
      </c>
      <c r="B9" s="75" t="s">
        <v>296</v>
      </c>
      <c r="C9" s="75" t="s">
        <v>297</v>
      </c>
      <c r="D9" s="74"/>
      <c r="E9" s="39" t="s">
        <v>283</v>
      </c>
      <c r="F9" s="40">
        <v>1</v>
      </c>
      <c r="G9" s="32" t="s">
        <v>248</v>
      </c>
      <c r="H9" s="76">
        <v>420000</v>
      </c>
      <c r="I9" s="77">
        <v>44347</v>
      </c>
      <c r="J9" s="75" t="s">
        <v>298</v>
      </c>
      <c r="K9" s="76">
        <v>420000</v>
      </c>
      <c r="L9" s="76">
        <v>420000</v>
      </c>
      <c r="M9" s="34">
        <v>44712</v>
      </c>
    </row>
    <row r="10" spans="1:13" ht="147.75" customHeight="1" x14ac:dyDescent="0.2">
      <c r="A10" s="26">
        <v>8</v>
      </c>
      <c r="B10" s="75" t="s">
        <v>299</v>
      </c>
      <c r="C10" s="75" t="s">
        <v>300</v>
      </c>
      <c r="D10" s="74"/>
      <c r="E10" s="30" t="s">
        <v>250</v>
      </c>
      <c r="F10" s="41" t="s">
        <v>301</v>
      </c>
      <c r="G10" s="32" t="s">
        <v>248</v>
      </c>
      <c r="H10" s="76">
        <v>55120</v>
      </c>
      <c r="I10" s="77">
        <v>44347</v>
      </c>
      <c r="J10" s="75" t="s">
        <v>252</v>
      </c>
      <c r="K10" s="76">
        <v>55120</v>
      </c>
      <c r="L10" s="73" t="s">
        <v>302</v>
      </c>
      <c r="M10" s="34">
        <v>44712</v>
      </c>
    </row>
    <row r="11" spans="1:13" ht="181.5" customHeight="1" x14ac:dyDescent="0.2">
      <c r="A11" s="36">
        <v>9</v>
      </c>
      <c r="B11" s="79"/>
      <c r="C11" s="79"/>
      <c r="D11" s="74"/>
      <c r="E11" s="30"/>
      <c r="F11" s="30"/>
      <c r="G11" s="32" t="s">
        <v>248</v>
      </c>
      <c r="H11" s="81"/>
      <c r="I11" s="80"/>
      <c r="J11" s="79"/>
      <c r="K11" s="82"/>
      <c r="L11" s="73"/>
      <c r="M11" s="33"/>
    </row>
    <row r="12" spans="1:13" ht="141.75" x14ac:dyDescent="0.2">
      <c r="A12" s="46">
        <v>10</v>
      </c>
      <c r="B12" s="79"/>
      <c r="C12" s="79"/>
      <c r="D12" s="74"/>
      <c r="E12" s="48"/>
      <c r="F12" s="49"/>
      <c r="G12" s="32" t="s">
        <v>248</v>
      </c>
      <c r="H12" s="81"/>
      <c r="I12" s="80"/>
      <c r="J12" s="79"/>
      <c r="K12" s="82"/>
      <c r="L12" s="73"/>
      <c r="M12" s="53"/>
    </row>
    <row r="13" spans="1:13" ht="152.25" customHeight="1" x14ac:dyDescent="0.2">
      <c r="A13" s="58">
        <v>11</v>
      </c>
      <c r="B13" s="75"/>
      <c r="C13" s="75"/>
      <c r="D13" s="74"/>
      <c r="E13" s="60"/>
      <c r="F13" s="59"/>
      <c r="G13" s="32" t="s">
        <v>248</v>
      </c>
      <c r="H13" s="76"/>
      <c r="I13" s="77"/>
      <c r="J13" s="75"/>
      <c r="K13" s="78"/>
      <c r="L13" s="73"/>
      <c r="M13" s="61"/>
    </row>
    <row r="14" spans="1:13" ht="141.75" x14ac:dyDescent="0.2">
      <c r="A14" s="54">
        <v>12</v>
      </c>
      <c r="B14" s="75"/>
      <c r="C14" s="75"/>
      <c r="D14" s="55"/>
      <c r="E14" s="56"/>
      <c r="F14" s="55"/>
      <c r="G14" s="32" t="s">
        <v>248</v>
      </c>
      <c r="H14" s="76"/>
      <c r="I14" s="77"/>
      <c r="J14" s="75"/>
      <c r="K14" s="76"/>
      <c r="L14" s="73"/>
      <c r="M14" s="57"/>
    </row>
    <row r="15" spans="1:13" ht="141.75" x14ac:dyDescent="0.2">
      <c r="A15" s="54">
        <v>13</v>
      </c>
      <c r="B15" s="75"/>
      <c r="C15" s="75"/>
      <c r="D15" s="55"/>
      <c r="E15" s="56"/>
      <c r="F15" s="55"/>
      <c r="G15" s="32" t="s">
        <v>248</v>
      </c>
      <c r="H15" s="76"/>
      <c r="I15" s="77"/>
      <c r="J15" s="75"/>
      <c r="K15" s="76"/>
      <c r="L15" s="73"/>
      <c r="M15" s="57"/>
    </row>
    <row r="16" spans="1:13" ht="141.75" x14ac:dyDescent="0.2">
      <c r="A16" s="54">
        <v>14</v>
      </c>
      <c r="B16" s="75"/>
      <c r="C16" s="75"/>
      <c r="D16" s="55"/>
      <c r="E16" s="56"/>
      <c r="F16" s="55"/>
      <c r="G16" s="32" t="s">
        <v>248</v>
      </c>
      <c r="H16" s="76"/>
      <c r="I16" s="77"/>
      <c r="J16" s="75"/>
      <c r="K16" s="76"/>
      <c r="L16" s="55"/>
      <c r="M16" s="57"/>
    </row>
    <row r="17" spans="1:13" ht="141.75" x14ac:dyDescent="0.2">
      <c r="A17" s="62">
        <v>15</v>
      </c>
      <c r="B17" s="75"/>
      <c r="C17" s="75"/>
      <c r="D17" s="63"/>
      <c r="E17" s="63"/>
      <c r="F17" s="63"/>
      <c r="G17" s="32" t="s">
        <v>248</v>
      </c>
      <c r="H17" s="76"/>
      <c r="I17" s="77"/>
      <c r="J17" s="75"/>
      <c r="K17" s="76"/>
      <c r="L17" s="76"/>
      <c r="M17" s="66"/>
    </row>
    <row r="18" spans="1:13" ht="141.75" x14ac:dyDescent="0.2">
      <c r="A18" s="62">
        <v>16</v>
      </c>
      <c r="B18" s="75"/>
      <c r="C18" s="75"/>
      <c r="D18" s="63"/>
      <c r="E18" s="63"/>
      <c r="F18" s="63"/>
      <c r="G18" s="32" t="s">
        <v>248</v>
      </c>
      <c r="H18" s="76"/>
      <c r="I18" s="77"/>
      <c r="J18" s="75"/>
      <c r="K18" s="78"/>
      <c r="L18" s="65"/>
      <c r="M18" s="66"/>
    </row>
    <row r="19" spans="1:13" ht="313.5" x14ac:dyDescent="0.2">
      <c r="A19" s="62">
        <v>17</v>
      </c>
      <c r="B19" s="75" t="s">
        <v>253</v>
      </c>
      <c r="C19" s="75" t="s">
        <v>255</v>
      </c>
      <c r="D19" s="75" t="s">
        <v>254</v>
      </c>
      <c r="E19" s="63"/>
      <c r="F19" s="63"/>
      <c r="G19" s="32" t="s">
        <v>248</v>
      </c>
      <c r="H19" s="78"/>
      <c r="I19" s="77"/>
      <c r="J19" s="75"/>
      <c r="K19" s="78"/>
      <c r="L19" s="65"/>
      <c r="M19" s="66"/>
    </row>
    <row r="20" spans="1:13" ht="141.75" x14ac:dyDescent="0.2">
      <c r="A20" s="62">
        <v>18</v>
      </c>
      <c r="B20" s="75" t="s">
        <v>256</v>
      </c>
      <c r="C20" s="75" t="s">
        <v>251</v>
      </c>
      <c r="D20" s="63"/>
      <c r="E20" s="63"/>
      <c r="F20" s="63" t="s">
        <v>258</v>
      </c>
      <c r="G20" s="32" t="s">
        <v>248</v>
      </c>
      <c r="H20" s="76">
        <v>180774</v>
      </c>
      <c r="I20" s="77">
        <v>44272</v>
      </c>
      <c r="J20" s="75" t="s">
        <v>257</v>
      </c>
      <c r="K20" s="78">
        <v>85867.65</v>
      </c>
      <c r="L20" s="65" t="s">
        <v>259</v>
      </c>
      <c r="M20" s="66">
        <v>44637</v>
      </c>
    </row>
    <row r="21" spans="1:13" ht="141.75" x14ac:dyDescent="0.2">
      <c r="A21" s="62">
        <v>19</v>
      </c>
      <c r="B21" s="75" t="s">
        <v>260</v>
      </c>
      <c r="C21" s="75" t="s">
        <v>261</v>
      </c>
      <c r="D21" s="64"/>
      <c r="E21" s="63"/>
      <c r="F21" s="64"/>
      <c r="G21" s="32" t="s">
        <v>248</v>
      </c>
      <c r="H21" s="76">
        <v>221697.94</v>
      </c>
      <c r="I21" s="77">
        <v>44277</v>
      </c>
      <c r="J21" s="75" t="s">
        <v>262</v>
      </c>
      <c r="K21" s="78">
        <v>187334.75</v>
      </c>
      <c r="L21" s="65"/>
      <c r="M21" s="66">
        <v>44642</v>
      </c>
    </row>
    <row r="22" spans="1:13" ht="141.75" x14ac:dyDescent="0.2">
      <c r="A22" s="62">
        <v>20</v>
      </c>
      <c r="B22" s="75" t="s">
        <v>263</v>
      </c>
      <c r="C22" s="75" t="s">
        <v>264</v>
      </c>
      <c r="D22" s="64"/>
      <c r="E22" s="63"/>
      <c r="F22" s="64"/>
      <c r="G22" s="32" t="s">
        <v>248</v>
      </c>
      <c r="H22" s="76">
        <v>452422</v>
      </c>
      <c r="I22" s="77">
        <v>44277</v>
      </c>
      <c r="J22" s="75" t="s">
        <v>262</v>
      </c>
      <c r="K22" s="78">
        <v>289475.78000000003</v>
      </c>
      <c r="L22" s="65"/>
      <c r="M22" s="66">
        <v>44642</v>
      </c>
    </row>
    <row r="23" spans="1:13" ht="141.75" x14ac:dyDescent="0.2">
      <c r="A23" s="62">
        <v>21</v>
      </c>
      <c r="B23" s="75" t="s">
        <v>265</v>
      </c>
      <c r="C23" s="75" t="s">
        <v>251</v>
      </c>
      <c r="D23" s="64"/>
      <c r="E23" s="63" t="s">
        <v>249</v>
      </c>
      <c r="F23" s="63">
        <v>250</v>
      </c>
      <c r="G23" s="32" t="s">
        <v>248</v>
      </c>
      <c r="H23" s="76">
        <v>306000</v>
      </c>
      <c r="I23" s="77">
        <v>44277</v>
      </c>
      <c r="J23" s="75" t="s">
        <v>266</v>
      </c>
      <c r="K23" s="78">
        <v>246330</v>
      </c>
      <c r="L23" s="65">
        <v>985.32</v>
      </c>
      <c r="M23" s="66">
        <v>44642</v>
      </c>
    </row>
    <row r="24" spans="1:13" ht="141.75" x14ac:dyDescent="0.2">
      <c r="A24" s="62">
        <v>22</v>
      </c>
      <c r="B24" s="75" t="s">
        <v>267</v>
      </c>
      <c r="C24" s="75" t="s">
        <v>251</v>
      </c>
      <c r="D24" s="64"/>
      <c r="E24" s="63" t="s">
        <v>249</v>
      </c>
      <c r="F24" s="63" t="s">
        <v>269</v>
      </c>
      <c r="G24" s="32" t="s">
        <v>248</v>
      </c>
      <c r="H24" s="76">
        <v>738400</v>
      </c>
      <c r="I24" s="77">
        <v>44278</v>
      </c>
      <c r="J24" s="75" t="s">
        <v>268</v>
      </c>
      <c r="K24" s="78">
        <v>660868</v>
      </c>
      <c r="L24" s="65" t="s">
        <v>270</v>
      </c>
      <c r="M24" s="66">
        <v>44643</v>
      </c>
    </row>
    <row r="25" spans="1:13" ht="15.75" x14ac:dyDescent="0.2">
      <c r="A25" s="67"/>
      <c r="B25" s="47"/>
      <c r="C25" s="47"/>
      <c r="D25" s="68"/>
      <c r="E25" s="69"/>
      <c r="F25" s="68"/>
      <c r="G25" s="32"/>
      <c r="H25" s="51"/>
      <c r="I25" s="70"/>
      <c r="J25" s="52"/>
      <c r="K25" s="51"/>
      <c r="L25" s="71"/>
      <c r="M25" s="72"/>
    </row>
    <row r="26" spans="1:13" ht="15.75" x14ac:dyDescent="0.2">
      <c r="A26" s="62"/>
      <c r="B26" s="42"/>
      <c r="C26" s="42"/>
      <c r="D26" s="64"/>
      <c r="E26" s="63"/>
      <c r="F26" s="64"/>
      <c r="G26" s="32"/>
      <c r="H26" s="44"/>
      <c r="I26" s="70"/>
      <c r="J26" s="43"/>
      <c r="K26" s="44"/>
      <c r="L26" s="65"/>
      <c r="M26" s="66"/>
    </row>
    <row r="27" spans="1:13" ht="15.75" x14ac:dyDescent="0.2">
      <c r="A27" s="62"/>
      <c r="B27" s="42"/>
      <c r="C27" s="42"/>
      <c r="D27" s="64"/>
      <c r="E27" s="63"/>
      <c r="F27" s="64"/>
      <c r="G27" s="50"/>
      <c r="H27" s="44"/>
      <c r="I27" s="45"/>
      <c r="J27" s="43"/>
      <c r="K27" s="44"/>
      <c r="L27" s="65"/>
      <c r="M27" s="66"/>
    </row>
    <row r="28" spans="1:13" ht="15.75" x14ac:dyDescent="0.2">
      <c r="A28" s="62"/>
      <c r="B28" s="42"/>
      <c r="C28" s="42"/>
      <c r="D28" s="64"/>
      <c r="E28" s="63"/>
      <c r="F28" s="64"/>
      <c r="G28" s="50"/>
      <c r="H28" s="44"/>
      <c r="I28" s="45"/>
      <c r="J28" s="43"/>
      <c r="K28" s="44"/>
      <c r="L28" s="65"/>
      <c r="M28" s="66"/>
    </row>
    <row r="29" spans="1:13" ht="15.75" x14ac:dyDescent="0.2">
      <c r="A29" s="62"/>
      <c r="B29" s="42"/>
      <c r="C29" s="42"/>
      <c r="D29" s="64"/>
      <c r="E29" s="63"/>
      <c r="F29" s="64"/>
      <c r="G29" s="50"/>
      <c r="H29" s="44"/>
      <c r="I29" s="45"/>
      <c r="J29" s="43"/>
      <c r="K29" s="44"/>
      <c r="L29" s="65"/>
      <c r="M29" s="66"/>
    </row>
  </sheetData>
  <mergeCells count="1">
    <mergeCell ref="B1:M1"/>
  </mergeCells>
  <pageMargins left="0" right="0" top="0" bottom="0" header="0" footer="0"/>
  <pageSetup paperSize="9" scale="67" firstPageNumber="0"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5"/>
  <sheetViews>
    <sheetView topLeftCell="G1" zoomScaleNormal="100" workbookViewId="0">
      <selection activeCell="G6" sqref="G6"/>
    </sheetView>
  </sheetViews>
  <sheetFormatPr defaultRowHeight="15" x14ac:dyDescent="0.25"/>
  <cols>
    <col min="1" max="1025" width="14.28515625" customWidth="1"/>
  </cols>
  <sheetData>
    <row r="2" spans="1:18" ht="156.75" x14ac:dyDescent="0.25">
      <c r="A2" s="1">
        <v>42618</v>
      </c>
      <c r="B2" s="2" t="s">
        <v>63</v>
      </c>
      <c r="C2" s="2"/>
      <c r="D2" s="3">
        <v>340</v>
      </c>
      <c r="E2" s="3" t="s">
        <v>64</v>
      </c>
      <c r="F2" s="4" t="s">
        <v>65</v>
      </c>
      <c r="G2" s="5" t="s">
        <v>66</v>
      </c>
      <c r="H2" s="3" t="s">
        <v>67</v>
      </c>
      <c r="I2" s="3" t="s">
        <v>68</v>
      </c>
      <c r="J2" s="6">
        <v>46533.25</v>
      </c>
      <c r="K2" s="6">
        <v>1711.87</v>
      </c>
      <c r="L2" s="3">
        <v>17013701147</v>
      </c>
      <c r="M2" s="6">
        <v>44821.38</v>
      </c>
      <c r="N2" s="6">
        <f>18075.94</f>
        <v>18075.939999999999</v>
      </c>
      <c r="O2" s="3" t="s">
        <v>69</v>
      </c>
      <c r="P2" s="3" t="s">
        <v>70</v>
      </c>
      <c r="Q2" s="1">
        <v>43100</v>
      </c>
      <c r="R2" s="1">
        <v>43100</v>
      </c>
    </row>
    <row r="3" spans="1:18" ht="84.75" x14ac:dyDescent="0.25">
      <c r="A3" s="1">
        <v>42480</v>
      </c>
      <c r="B3" s="2" t="s">
        <v>71</v>
      </c>
      <c r="C3" s="2"/>
      <c r="D3" s="3">
        <v>225</v>
      </c>
      <c r="E3" s="3" t="s">
        <v>72</v>
      </c>
      <c r="F3" s="4" t="s">
        <v>65</v>
      </c>
      <c r="G3" s="5" t="s">
        <v>73</v>
      </c>
      <c r="H3" s="3" t="s">
        <v>74</v>
      </c>
      <c r="I3" s="3" t="s">
        <v>75</v>
      </c>
      <c r="J3" s="6">
        <v>235404.79999999999</v>
      </c>
      <c r="K3" s="6">
        <v>98132.800000000003</v>
      </c>
      <c r="L3" s="3">
        <v>17013701148</v>
      </c>
      <c r="M3" s="6">
        <v>137272</v>
      </c>
      <c r="N3" s="6">
        <v>78906</v>
      </c>
      <c r="O3" s="3"/>
      <c r="P3" s="3" t="s">
        <v>70</v>
      </c>
      <c r="Q3" s="1">
        <v>43100</v>
      </c>
      <c r="R3" s="1">
        <v>43100</v>
      </c>
    </row>
    <row r="4" spans="1:18" ht="84.75" x14ac:dyDescent="0.25">
      <c r="A4" s="1">
        <v>42984</v>
      </c>
      <c r="B4" s="2" t="s">
        <v>48</v>
      </c>
      <c r="C4" s="2" t="s">
        <v>76</v>
      </c>
      <c r="D4" s="3">
        <v>340</v>
      </c>
      <c r="E4" s="3" t="s">
        <v>64</v>
      </c>
      <c r="F4" s="4" t="s">
        <v>65</v>
      </c>
      <c r="G4" s="5" t="s">
        <v>77</v>
      </c>
      <c r="H4" s="3" t="s">
        <v>78</v>
      </c>
      <c r="I4" s="3" t="s">
        <v>79</v>
      </c>
      <c r="J4" s="6">
        <v>129050</v>
      </c>
      <c r="K4" s="6"/>
      <c r="L4" s="3">
        <v>17013701157</v>
      </c>
      <c r="M4" s="6">
        <v>129050</v>
      </c>
      <c r="N4" s="6">
        <f>129050</f>
        <v>129050</v>
      </c>
      <c r="O4" s="3" t="s">
        <v>80</v>
      </c>
      <c r="P4" s="3"/>
      <c r="Q4" s="1"/>
      <c r="R4" s="1"/>
    </row>
    <row r="5" spans="1:18" ht="72.75" x14ac:dyDescent="0.25">
      <c r="A5" s="1">
        <v>42984</v>
      </c>
      <c r="B5" s="2" t="s">
        <v>12</v>
      </c>
      <c r="C5" s="2" t="s">
        <v>81</v>
      </c>
      <c r="D5" s="3">
        <v>340</v>
      </c>
      <c r="E5" s="3" t="s">
        <v>64</v>
      </c>
      <c r="F5" s="4" t="s">
        <v>65</v>
      </c>
      <c r="G5" s="5" t="s">
        <v>82</v>
      </c>
      <c r="H5" s="3" t="s">
        <v>83</v>
      </c>
      <c r="I5" s="3" t="s">
        <v>79</v>
      </c>
      <c r="J5" s="6">
        <v>33894.400000000001</v>
      </c>
      <c r="K5" s="6"/>
      <c r="L5" s="3">
        <v>17013701165</v>
      </c>
      <c r="M5" s="6">
        <v>10168.32</v>
      </c>
      <c r="N5" s="6"/>
      <c r="O5" s="3"/>
      <c r="P5" s="3"/>
      <c r="Q5" s="1">
        <v>43349</v>
      </c>
      <c r="R5" s="1"/>
    </row>
    <row r="6" spans="1:18" ht="168.75" x14ac:dyDescent="0.25">
      <c r="A6" s="1">
        <v>42984</v>
      </c>
      <c r="B6" s="2" t="s">
        <v>13</v>
      </c>
      <c r="C6" s="2" t="s">
        <v>84</v>
      </c>
      <c r="D6" s="3">
        <v>340</v>
      </c>
      <c r="E6" s="3" t="s">
        <v>64</v>
      </c>
      <c r="F6" s="4" t="s">
        <v>65</v>
      </c>
      <c r="G6" s="5" t="s">
        <v>77</v>
      </c>
      <c r="H6" s="3" t="s">
        <v>85</v>
      </c>
      <c r="I6" s="3" t="s">
        <v>79</v>
      </c>
      <c r="J6" s="6">
        <v>11088.5</v>
      </c>
      <c r="K6" s="6"/>
      <c r="L6" s="3">
        <v>17013701161</v>
      </c>
      <c r="M6" s="6">
        <v>3967.15</v>
      </c>
      <c r="N6" s="6"/>
      <c r="O6" s="3"/>
      <c r="P6" s="3"/>
      <c r="Q6" s="1">
        <v>43349</v>
      </c>
      <c r="R6" s="1"/>
    </row>
    <row r="7" spans="1:18" ht="84.75" x14ac:dyDescent="0.25">
      <c r="A7" s="1">
        <v>42984</v>
      </c>
      <c r="B7" s="2" t="s">
        <v>55</v>
      </c>
      <c r="C7" s="2" t="s">
        <v>86</v>
      </c>
      <c r="D7" s="3">
        <v>340</v>
      </c>
      <c r="E7" s="3" t="s">
        <v>64</v>
      </c>
      <c r="F7" s="4" t="s">
        <v>65</v>
      </c>
      <c r="G7" s="5" t="s">
        <v>87</v>
      </c>
      <c r="H7" s="3" t="s">
        <v>88</v>
      </c>
      <c r="I7" s="3" t="s">
        <v>79</v>
      </c>
      <c r="J7" s="6">
        <v>218295</v>
      </c>
      <c r="K7" s="6"/>
      <c r="L7" s="3">
        <v>17013701162</v>
      </c>
      <c r="M7" s="6">
        <v>87318</v>
      </c>
      <c r="N7" s="6">
        <f>87318</f>
        <v>87318</v>
      </c>
      <c r="O7" s="3" t="s">
        <v>89</v>
      </c>
      <c r="P7" s="3"/>
      <c r="Q7" s="1">
        <v>43349</v>
      </c>
      <c r="R7" s="1"/>
    </row>
    <row r="8" spans="1:18" ht="120.75" x14ac:dyDescent="0.25">
      <c r="A8" s="1">
        <v>42984</v>
      </c>
      <c r="B8" s="2" t="s">
        <v>46</v>
      </c>
      <c r="C8" s="2" t="s">
        <v>90</v>
      </c>
      <c r="D8" s="3">
        <v>340</v>
      </c>
      <c r="E8" s="3" t="s">
        <v>64</v>
      </c>
      <c r="F8" s="4" t="s">
        <v>65</v>
      </c>
      <c r="G8" s="5" t="s">
        <v>91</v>
      </c>
      <c r="H8" s="3" t="s">
        <v>92</v>
      </c>
      <c r="I8" s="3" t="s">
        <v>93</v>
      </c>
      <c r="J8" s="6">
        <v>322498</v>
      </c>
      <c r="K8" s="6"/>
      <c r="L8" s="3">
        <v>17013701164</v>
      </c>
      <c r="M8" s="6">
        <v>322498</v>
      </c>
      <c r="N8" s="6">
        <f>141899.12</f>
        <v>141899.12</v>
      </c>
      <c r="O8" s="3"/>
      <c r="P8" s="3"/>
      <c r="Q8" s="1">
        <v>43349</v>
      </c>
      <c r="R8" s="1"/>
    </row>
    <row r="9" spans="1:18" ht="180.75" x14ac:dyDescent="0.25">
      <c r="A9" s="1">
        <v>42984</v>
      </c>
      <c r="B9" s="2" t="s">
        <v>15</v>
      </c>
      <c r="C9" s="2" t="s">
        <v>94</v>
      </c>
      <c r="D9" s="3">
        <v>340</v>
      </c>
      <c r="E9" s="3" t="s">
        <v>64</v>
      </c>
      <c r="F9" s="4" t="s">
        <v>65</v>
      </c>
      <c r="G9" s="5" t="s">
        <v>77</v>
      </c>
      <c r="H9" s="3" t="s">
        <v>95</v>
      </c>
      <c r="I9" s="3" t="s">
        <v>79</v>
      </c>
      <c r="J9" s="6">
        <v>9405.07</v>
      </c>
      <c r="K9" s="6"/>
      <c r="L9" s="3">
        <v>17013701163</v>
      </c>
      <c r="M9" s="6">
        <v>2579.48</v>
      </c>
      <c r="N9" s="6">
        <f>768.8</f>
        <v>768.8</v>
      </c>
      <c r="O9" s="3"/>
      <c r="P9" s="3"/>
      <c r="Q9" s="1">
        <v>43349</v>
      </c>
      <c r="R9" s="1"/>
    </row>
    <row r="10" spans="1:18" ht="96.75" x14ac:dyDescent="0.25">
      <c r="A10" s="1">
        <v>42984</v>
      </c>
      <c r="B10" s="2" t="s">
        <v>14</v>
      </c>
      <c r="C10" s="2" t="s">
        <v>96</v>
      </c>
      <c r="D10" s="3">
        <v>340</v>
      </c>
      <c r="E10" s="3" t="s">
        <v>64</v>
      </c>
      <c r="F10" s="4" t="s">
        <v>65</v>
      </c>
      <c r="G10" s="5" t="s">
        <v>77</v>
      </c>
      <c r="H10" s="3" t="s">
        <v>97</v>
      </c>
      <c r="I10" s="3" t="s">
        <v>98</v>
      </c>
      <c r="J10" s="6">
        <v>109573.2</v>
      </c>
      <c r="K10" s="6"/>
      <c r="L10" s="3">
        <v>17013701158</v>
      </c>
      <c r="M10" s="6">
        <v>32871.96</v>
      </c>
      <c r="N10" s="6"/>
      <c r="O10" s="3"/>
      <c r="P10" s="3"/>
      <c r="Q10" s="1">
        <v>43349</v>
      </c>
      <c r="R10" s="1"/>
    </row>
    <row r="11" spans="1:18" ht="96.75" x14ac:dyDescent="0.25">
      <c r="A11" s="1">
        <v>42984</v>
      </c>
      <c r="B11" s="2" t="s">
        <v>19</v>
      </c>
      <c r="C11" s="2" t="s">
        <v>99</v>
      </c>
      <c r="D11" s="3">
        <v>340</v>
      </c>
      <c r="E11" s="3" t="s">
        <v>64</v>
      </c>
      <c r="F11" s="4" t="s">
        <v>65</v>
      </c>
      <c r="G11" s="5" t="s">
        <v>100</v>
      </c>
      <c r="H11" s="3" t="s">
        <v>101</v>
      </c>
      <c r="I11" s="3" t="s">
        <v>102</v>
      </c>
      <c r="J11" s="6">
        <v>142618.07999999999</v>
      </c>
      <c r="K11" s="6"/>
      <c r="L11" s="3">
        <v>17013701154</v>
      </c>
      <c r="M11" s="6">
        <v>71309.039999999994</v>
      </c>
      <c r="N11" s="6">
        <f>71309.04</f>
        <v>71309.039999999994</v>
      </c>
      <c r="O11" s="3" t="s">
        <v>89</v>
      </c>
      <c r="P11" s="3"/>
      <c r="Q11" s="1">
        <v>43349</v>
      </c>
      <c r="R11" s="1"/>
    </row>
    <row r="12" spans="1:18" ht="108.75" x14ac:dyDescent="0.25">
      <c r="A12" s="1">
        <v>42984</v>
      </c>
      <c r="B12" s="2" t="s">
        <v>20</v>
      </c>
      <c r="C12" s="2" t="s">
        <v>103</v>
      </c>
      <c r="D12" s="3">
        <v>340</v>
      </c>
      <c r="E12" s="3" t="s">
        <v>64</v>
      </c>
      <c r="F12" s="4" t="s">
        <v>65</v>
      </c>
      <c r="G12" s="5" t="s">
        <v>100</v>
      </c>
      <c r="H12" s="3" t="s">
        <v>104</v>
      </c>
      <c r="I12" s="3" t="s">
        <v>105</v>
      </c>
      <c r="J12" s="6">
        <v>24050</v>
      </c>
      <c r="K12" s="6"/>
      <c r="L12" s="3">
        <v>17013701153</v>
      </c>
      <c r="M12" s="6">
        <v>12025</v>
      </c>
      <c r="N12" s="6"/>
      <c r="O12" s="3"/>
      <c r="P12" s="3"/>
      <c r="Q12" s="1">
        <v>43349</v>
      </c>
      <c r="R12" s="1"/>
    </row>
    <row r="13" spans="1:18" ht="84.75" x14ac:dyDescent="0.25">
      <c r="A13" s="1">
        <v>42984</v>
      </c>
      <c r="B13" s="2" t="s">
        <v>47</v>
      </c>
      <c r="C13" s="2" t="s">
        <v>106</v>
      </c>
      <c r="D13" s="3">
        <v>340</v>
      </c>
      <c r="E13" s="3" t="s">
        <v>64</v>
      </c>
      <c r="F13" s="4" t="s">
        <v>65</v>
      </c>
      <c r="G13" s="5" t="s">
        <v>82</v>
      </c>
      <c r="H13" s="3" t="s">
        <v>107</v>
      </c>
      <c r="I13" s="3" t="s">
        <v>108</v>
      </c>
      <c r="J13" s="6">
        <v>481390</v>
      </c>
      <c r="K13" s="6"/>
      <c r="L13" s="3">
        <v>17013701156</v>
      </c>
      <c r="M13" s="6">
        <v>481390</v>
      </c>
      <c r="N13" s="6">
        <f>481390</f>
        <v>481390</v>
      </c>
      <c r="O13" s="3" t="s">
        <v>80</v>
      </c>
      <c r="P13" s="3"/>
      <c r="Q13" s="1">
        <v>43349</v>
      </c>
      <c r="R13" s="1"/>
    </row>
    <row r="14" spans="1:18" ht="120.75" x14ac:dyDescent="0.25">
      <c r="A14" s="1">
        <v>42984</v>
      </c>
      <c r="B14" s="2" t="s">
        <v>18</v>
      </c>
      <c r="C14" s="2" t="s">
        <v>109</v>
      </c>
      <c r="D14" s="3">
        <v>340</v>
      </c>
      <c r="E14" s="3" t="s">
        <v>64</v>
      </c>
      <c r="F14" s="4" t="s">
        <v>65</v>
      </c>
      <c r="G14" s="5" t="s">
        <v>100</v>
      </c>
      <c r="H14" s="3" t="s">
        <v>110</v>
      </c>
      <c r="I14" s="3" t="s">
        <v>98</v>
      </c>
      <c r="J14" s="6">
        <v>63743.68</v>
      </c>
      <c r="K14" s="6"/>
      <c r="L14" s="3">
        <v>17013701155</v>
      </c>
      <c r="M14" s="6">
        <v>29879.85</v>
      </c>
      <c r="N14" s="6">
        <f>29879.85</f>
        <v>29879.85</v>
      </c>
      <c r="O14" s="3" t="s">
        <v>89</v>
      </c>
      <c r="P14" s="3"/>
      <c r="Q14" s="1">
        <v>43349</v>
      </c>
      <c r="R14" s="1"/>
    </row>
    <row r="15" spans="1:18" ht="96.75" x14ac:dyDescent="0.25">
      <c r="A15" s="1">
        <v>42984</v>
      </c>
      <c r="B15" s="2" t="s">
        <v>16</v>
      </c>
      <c r="C15" s="2" t="s">
        <v>111</v>
      </c>
      <c r="D15" s="3">
        <v>340</v>
      </c>
      <c r="E15" s="3" t="s">
        <v>64</v>
      </c>
      <c r="F15" s="4" t="s">
        <v>65</v>
      </c>
      <c r="G15" s="5" t="s">
        <v>77</v>
      </c>
      <c r="H15" s="3" t="s">
        <v>112</v>
      </c>
      <c r="I15" s="3" t="s">
        <v>98</v>
      </c>
      <c r="J15" s="6">
        <v>23113.200000000001</v>
      </c>
      <c r="K15" s="6"/>
      <c r="L15" s="3">
        <v>17013701152</v>
      </c>
      <c r="M15" s="6">
        <v>6933.96</v>
      </c>
      <c r="N15" s="6"/>
      <c r="O15" s="3"/>
      <c r="P15" s="3"/>
      <c r="Q15" s="1">
        <v>43349</v>
      </c>
      <c r="R15" s="1"/>
    </row>
    <row r="16" spans="1:18" ht="84.75" x14ac:dyDescent="0.25">
      <c r="A16" s="1">
        <v>42984</v>
      </c>
      <c r="B16" s="2" t="s">
        <v>17</v>
      </c>
      <c r="C16" s="2" t="s">
        <v>113</v>
      </c>
      <c r="D16" s="3">
        <v>340</v>
      </c>
      <c r="E16" s="3" t="s">
        <v>64</v>
      </c>
      <c r="F16" s="4" t="s">
        <v>65</v>
      </c>
      <c r="G16" s="5" t="s">
        <v>77</v>
      </c>
      <c r="H16" s="3" t="s">
        <v>114</v>
      </c>
      <c r="I16" s="3" t="s">
        <v>79</v>
      </c>
      <c r="J16" s="6">
        <v>30561</v>
      </c>
      <c r="K16" s="6"/>
      <c r="L16" s="3">
        <v>17013701151</v>
      </c>
      <c r="M16" s="6">
        <v>16700</v>
      </c>
      <c r="N16" s="6"/>
      <c r="O16" s="3"/>
      <c r="P16" s="3"/>
      <c r="Q16" s="1">
        <v>43349</v>
      </c>
      <c r="R16" s="1"/>
    </row>
    <row r="17" spans="1:18" ht="48.75" x14ac:dyDescent="0.25">
      <c r="A17" s="1">
        <v>42985</v>
      </c>
      <c r="B17" s="2" t="s">
        <v>115</v>
      </c>
      <c r="C17" s="2" t="s">
        <v>116</v>
      </c>
      <c r="D17" s="3">
        <v>310</v>
      </c>
      <c r="E17" s="3" t="s">
        <v>64</v>
      </c>
      <c r="F17" s="4" t="s">
        <v>65</v>
      </c>
      <c r="G17" s="5" t="s">
        <v>117</v>
      </c>
      <c r="H17" s="3" t="s">
        <v>118</v>
      </c>
      <c r="I17" s="3" t="s">
        <v>119</v>
      </c>
      <c r="J17" s="6">
        <v>152839.20000000001</v>
      </c>
      <c r="K17" s="6"/>
      <c r="L17" s="3">
        <v>17013701159</v>
      </c>
      <c r="M17" s="6">
        <v>152839.20000000001</v>
      </c>
      <c r="N17" s="6"/>
      <c r="O17" s="3"/>
      <c r="P17" s="3"/>
      <c r="Q17" s="1">
        <v>43349</v>
      </c>
      <c r="R17" s="1"/>
    </row>
    <row r="18" spans="1:18" ht="168.75" x14ac:dyDescent="0.25">
      <c r="A18" s="1">
        <v>42985</v>
      </c>
      <c r="B18" s="2" t="s">
        <v>21</v>
      </c>
      <c r="C18" s="2" t="s">
        <v>120</v>
      </c>
      <c r="D18" s="3">
        <v>340</v>
      </c>
      <c r="E18" s="3" t="s">
        <v>64</v>
      </c>
      <c r="F18" s="4" t="s">
        <v>65</v>
      </c>
      <c r="G18" s="5" t="s">
        <v>77</v>
      </c>
      <c r="H18" s="3" t="s">
        <v>121</v>
      </c>
      <c r="I18" s="3" t="s">
        <v>122</v>
      </c>
      <c r="J18" s="6">
        <v>994567.17</v>
      </c>
      <c r="K18" s="6"/>
      <c r="L18" s="3">
        <v>17013701160</v>
      </c>
      <c r="M18" s="6">
        <v>994567.17</v>
      </c>
      <c r="N18" s="6">
        <f>224289.1</f>
        <v>224289.1</v>
      </c>
      <c r="O18" s="3"/>
      <c r="P18" s="3"/>
      <c r="Q18" s="1">
        <v>43100</v>
      </c>
      <c r="R18" s="1">
        <v>43100</v>
      </c>
    </row>
    <row r="19" spans="1:18" ht="72.75" x14ac:dyDescent="0.25">
      <c r="A19" s="1">
        <v>42985</v>
      </c>
      <c r="B19" s="2" t="s">
        <v>22</v>
      </c>
      <c r="C19" s="2" t="s">
        <v>123</v>
      </c>
      <c r="D19" s="3">
        <v>340</v>
      </c>
      <c r="E19" s="3" t="s">
        <v>64</v>
      </c>
      <c r="F19" s="4" t="s">
        <v>65</v>
      </c>
      <c r="G19" s="5" t="s">
        <v>124</v>
      </c>
      <c r="H19" s="3" t="s">
        <v>125</v>
      </c>
      <c r="I19" s="3" t="s">
        <v>126</v>
      </c>
      <c r="J19" s="6">
        <v>93706.43</v>
      </c>
      <c r="K19" s="6"/>
      <c r="L19" s="3">
        <v>17013701184</v>
      </c>
      <c r="M19" s="6">
        <v>93706.43</v>
      </c>
      <c r="N19" s="6"/>
      <c r="O19" s="3"/>
      <c r="P19" s="3"/>
      <c r="Q19" s="1">
        <v>43100</v>
      </c>
      <c r="R19" s="1">
        <v>43100</v>
      </c>
    </row>
    <row r="20" spans="1:18" ht="96.75" x14ac:dyDescent="0.25">
      <c r="A20" s="1">
        <v>42985</v>
      </c>
      <c r="B20" s="2" t="s">
        <v>26</v>
      </c>
      <c r="C20" s="2" t="s">
        <v>127</v>
      </c>
      <c r="D20" s="3">
        <v>340</v>
      </c>
      <c r="E20" s="3" t="s">
        <v>64</v>
      </c>
      <c r="F20" s="4" t="s">
        <v>65</v>
      </c>
      <c r="G20" s="5" t="s">
        <v>128</v>
      </c>
      <c r="H20" s="3" t="s">
        <v>129</v>
      </c>
      <c r="I20" s="3" t="s">
        <v>130</v>
      </c>
      <c r="J20" s="6">
        <v>66353.13</v>
      </c>
      <c r="K20" s="6"/>
      <c r="L20" s="3">
        <v>17013701179</v>
      </c>
      <c r="M20" s="6">
        <v>33174.85</v>
      </c>
      <c r="N20" s="6"/>
      <c r="O20" s="3"/>
      <c r="P20" s="3"/>
      <c r="Q20" s="1">
        <v>43350</v>
      </c>
      <c r="R20" s="1"/>
    </row>
    <row r="21" spans="1:18" ht="120.75" x14ac:dyDescent="0.25">
      <c r="A21" s="1">
        <v>42985</v>
      </c>
      <c r="B21" s="2" t="s">
        <v>28</v>
      </c>
      <c r="C21" s="2" t="s">
        <v>131</v>
      </c>
      <c r="D21" s="3">
        <v>340</v>
      </c>
      <c r="E21" s="3" t="s">
        <v>64</v>
      </c>
      <c r="F21" s="4" t="s">
        <v>65</v>
      </c>
      <c r="G21" s="5" t="s">
        <v>128</v>
      </c>
      <c r="H21" s="3" t="s">
        <v>132</v>
      </c>
      <c r="I21" s="3" t="s">
        <v>79</v>
      </c>
      <c r="J21" s="6">
        <v>4255.1499999999996</v>
      </c>
      <c r="K21" s="6"/>
      <c r="L21" s="3">
        <v>17013701178</v>
      </c>
      <c r="M21" s="6">
        <v>1291.26</v>
      </c>
      <c r="N21" s="6"/>
      <c r="O21" s="3"/>
      <c r="P21" s="3"/>
      <c r="Q21" s="1">
        <v>43350</v>
      </c>
      <c r="R21" s="1"/>
    </row>
    <row r="22" spans="1:18" ht="96.75" x14ac:dyDescent="0.25">
      <c r="A22" s="1">
        <v>42985</v>
      </c>
      <c r="B22" s="2" t="s">
        <v>27</v>
      </c>
      <c r="C22" s="2" t="s">
        <v>133</v>
      </c>
      <c r="D22" s="3">
        <v>340</v>
      </c>
      <c r="E22" s="3" t="s">
        <v>64</v>
      </c>
      <c r="F22" s="4" t="s">
        <v>65</v>
      </c>
      <c r="G22" s="5" t="s">
        <v>128</v>
      </c>
      <c r="H22" s="3" t="s">
        <v>134</v>
      </c>
      <c r="I22" s="3" t="s">
        <v>98</v>
      </c>
      <c r="J22" s="6">
        <v>16632</v>
      </c>
      <c r="K22" s="6"/>
      <c r="L22" s="3">
        <v>17013701180</v>
      </c>
      <c r="M22" s="6">
        <v>8316</v>
      </c>
      <c r="N22" s="6"/>
      <c r="O22" s="3"/>
      <c r="P22" s="3"/>
      <c r="Q22" s="1"/>
      <c r="R22" s="1"/>
    </row>
    <row r="23" spans="1:18" ht="108.75" x14ac:dyDescent="0.25">
      <c r="A23" s="1">
        <v>42985</v>
      </c>
      <c r="B23" s="2" t="s">
        <v>29</v>
      </c>
      <c r="C23" s="2" t="s">
        <v>135</v>
      </c>
      <c r="D23" s="3">
        <v>340</v>
      </c>
      <c r="E23" s="3" t="s">
        <v>64</v>
      </c>
      <c r="F23" s="4" t="s">
        <v>65</v>
      </c>
      <c r="G23" s="5" t="s">
        <v>128</v>
      </c>
      <c r="H23" s="3" t="s">
        <v>136</v>
      </c>
      <c r="I23" s="3" t="s">
        <v>137</v>
      </c>
      <c r="J23" s="6">
        <v>199412</v>
      </c>
      <c r="K23" s="6"/>
      <c r="L23" s="3">
        <v>17013701169</v>
      </c>
      <c r="M23" s="6">
        <v>99706</v>
      </c>
      <c r="N23" s="6">
        <f>44433.8</f>
        <v>44433.8</v>
      </c>
      <c r="O23" s="3"/>
      <c r="P23" s="3"/>
      <c r="Q23" s="1">
        <v>43350</v>
      </c>
      <c r="R23" s="1"/>
    </row>
    <row r="24" spans="1:18" ht="72.75" x14ac:dyDescent="0.25">
      <c r="A24" s="1">
        <v>42985</v>
      </c>
      <c r="B24" s="2" t="s">
        <v>23</v>
      </c>
      <c r="C24" s="2" t="s">
        <v>138</v>
      </c>
      <c r="D24" s="3">
        <v>340</v>
      </c>
      <c r="E24" s="3" t="s">
        <v>64</v>
      </c>
      <c r="F24" s="4" t="s">
        <v>65</v>
      </c>
      <c r="G24" s="5" t="s">
        <v>77</v>
      </c>
      <c r="H24" s="3" t="s">
        <v>139</v>
      </c>
      <c r="I24" s="3" t="s">
        <v>93</v>
      </c>
      <c r="J24" s="6">
        <v>35860</v>
      </c>
      <c r="K24" s="6"/>
      <c r="L24" s="3">
        <v>17013701172</v>
      </c>
      <c r="M24" s="6">
        <v>10758</v>
      </c>
      <c r="N24" s="6"/>
      <c r="O24" s="3"/>
      <c r="P24" s="3"/>
      <c r="Q24" s="1">
        <v>43350</v>
      </c>
      <c r="R24" s="1"/>
    </row>
    <row r="25" spans="1:18" ht="96.75" x14ac:dyDescent="0.25">
      <c r="A25" s="1">
        <v>42985</v>
      </c>
      <c r="B25" s="2" t="s">
        <v>24</v>
      </c>
      <c r="C25" s="2" t="s">
        <v>140</v>
      </c>
      <c r="D25" s="3">
        <v>340</v>
      </c>
      <c r="E25" s="3" t="s">
        <v>64</v>
      </c>
      <c r="F25" s="4" t="s">
        <v>65</v>
      </c>
      <c r="G25" s="5" t="s">
        <v>77</v>
      </c>
      <c r="H25" s="3" t="s">
        <v>141</v>
      </c>
      <c r="I25" s="3" t="s">
        <v>142</v>
      </c>
      <c r="J25" s="6">
        <v>17076.95</v>
      </c>
      <c r="K25" s="6"/>
      <c r="L25" s="3">
        <v>17013701171</v>
      </c>
      <c r="M25" s="6">
        <v>8398.5</v>
      </c>
      <c r="N25" s="6"/>
      <c r="O25" s="3"/>
      <c r="P25" s="3"/>
      <c r="Q25" s="1">
        <v>43350</v>
      </c>
      <c r="R25" s="1"/>
    </row>
    <row r="26" spans="1:18" ht="96.75" x14ac:dyDescent="0.25">
      <c r="A26" s="1">
        <v>42985</v>
      </c>
      <c r="B26" s="2" t="s">
        <v>61</v>
      </c>
      <c r="C26" s="2" t="s">
        <v>143</v>
      </c>
      <c r="D26" s="3">
        <v>340</v>
      </c>
      <c r="E26" s="3" t="s">
        <v>64</v>
      </c>
      <c r="F26" s="4" t="s">
        <v>65</v>
      </c>
      <c r="G26" s="5" t="s">
        <v>77</v>
      </c>
      <c r="H26" s="3" t="s">
        <v>144</v>
      </c>
      <c r="I26" s="3" t="s">
        <v>142</v>
      </c>
      <c r="J26" s="6">
        <v>67625.5</v>
      </c>
      <c r="K26" s="6"/>
      <c r="L26" s="3">
        <v>17013701170</v>
      </c>
      <c r="M26" s="6">
        <v>33812.75</v>
      </c>
      <c r="N26" s="6"/>
      <c r="O26" s="3"/>
      <c r="P26" s="3"/>
      <c r="Q26" s="1">
        <v>43350</v>
      </c>
      <c r="R26" s="1"/>
    </row>
    <row r="27" spans="1:18" ht="96.75" x14ac:dyDescent="0.25">
      <c r="A27" s="1">
        <v>42985</v>
      </c>
      <c r="B27" s="2" t="s">
        <v>53</v>
      </c>
      <c r="C27" s="2" t="s">
        <v>145</v>
      </c>
      <c r="D27" s="3">
        <v>340</v>
      </c>
      <c r="E27" s="3" t="s">
        <v>64</v>
      </c>
      <c r="F27" s="4" t="s">
        <v>65</v>
      </c>
      <c r="G27" s="5" t="s">
        <v>128</v>
      </c>
      <c r="H27" s="3" t="s">
        <v>146</v>
      </c>
      <c r="I27" s="3" t="s">
        <v>79</v>
      </c>
      <c r="J27" s="6">
        <v>3626</v>
      </c>
      <c r="K27" s="6"/>
      <c r="L27" s="3">
        <v>17013701173</v>
      </c>
      <c r="M27" s="6">
        <v>3626</v>
      </c>
      <c r="N27" s="6">
        <f>3626</f>
        <v>3626</v>
      </c>
      <c r="O27" s="3" t="s">
        <v>80</v>
      </c>
      <c r="P27" s="3"/>
      <c r="Q27" s="1">
        <v>43350</v>
      </c>
      <c r="R27" s="1"/>
    </row>
    <row r="28" spans="1:18" ht="156.75" x14ac:dyDescent="0.25">
      <c r="A28" s="1">
        <v>42985</v>
      </c>
      <c r="B28" s="2" t="s">
        <v>59</v>
      </c>
      <c r="C28" s="2" t="s">
        <v>147</v>
      </c>
      <c r="D28" s="3">
        <v>340</v>
      </c>
      <c r="E28" s="3" t="s">
        <v>64</v>
      </c>
      <c r="F28" s="4" t="s">
        <v>65</v>
      </c>
      <c r="G28" s="5" t="s">
        <v>128</v>
      </c>
      <c r="H28" s="3" t="s">
        <v>148</v>
      </c>
      <c r="I28" s="3" t="s">
        <v>149</v>
      </c>
      <c r="J28" s="6">
        <v>11024.25</v>
      </c>
      <c r="K28" s="6"/>
      <c r="L28" s="3">
        <v>17013701182</v>
      </c>
      <c r="M28" s="6">
        <v>5512.25</v>
      </c>
      <c r="N28" s="6"/>
      <c r="O28" s="3"/>
      <c r="P28" s="3"/>
      <c r="Q28" s="1">
        <v>43350</v>
      </c>
      <c r="R28" s="1"/>
    </row>
    <row r="29" spans="1:18" ht="72.75" x14ac:dyDescent="0.25">
      <c r="A29" s="1">
        <v>42985</v>
      </c>
      <c r="B29" s="2" t="s">
        <v>25</v>
      </c>
      <c r="C29" s="2" t="s">
        <v>150</v>
      </c>
      <c r="D29" s="3">
        <v>340</v>
      </c>
      <c r="E29" s="3" t="s">
        <v>64</v>
      </c>
      <c r="F29" s="4" t="s">
        <v>65</v>
      </c>
      <c r="G29" s="5" t="s">
        <v>128</v>
      </c>
      <c r="H29" s="3" t="s">
        <v>151</v>
      </c>
      <c r="I29" s="3" t="s">
        <v>79</v>
      </c>
      <c r="J29" s="6">
        <v>91666</v>
      </c>
      <c r="K29" s="6"/>
      <c r="L29" s="3">
        <v>17013701174</v>
      </c>
      <c r="M29" s="6">
        <v>27499.8</v>
      </c>
      <c r="N29" s="6"/>
      <c r="O29" s="3"/>
      <c r="P29" s="3"/>
      <c r="Q29" s="1">
        <v>43350</v>
      </c>
      <c r="R29" s="1"/>
    </row>
    <row r="30" spans="1:18" ht="84.75" x14ac:dyDescent="0.25">
      <c r="A30" s="1">
        <v>42985</v>
      </c>
      <c r="B30" s="2" t="s">
        <v>49</v>
      </c>
      <c r="C30" s="2" t="s">
        <v>152</v>
      </c>
      <c r="D30" s="3">
        <v>340</v>
      </c>
      <c r="E30" s="3" t="s">
        <v>64</v>
      </c>
      <c r="F30" s="4" t="s">
        <v>65</v>
      </c>
      <c r="G30" s="5" t="s">
        <v>128</v>
      </c>
      <c r="H30" s="3" t="s">
        <v>153</v>
      </c>
      <c r="I30" s="3" t="s">
        <v>154</v>
      </c>
      <c r="J30" s="6">
        <v>923.77</v>
      </c>
      <c r="K30" s="6"/>
      <c r="L30" s="3">
        <v>17013701183</v>
      </c>
      <c r="M30" s="6">
        <v>923.77</v>
      </c>
      <c r="N30" s="6">
        <f>923.77</f>
        <v>923.77</v>
      </c>
      <c r="O30" s="3" t="s">
        <v>80</v>
      </c>
      <c r="P30" s="3"/>
      <c r="Q30" s="1">
        <v>43350</v>
      </c>
      <c r="R30" s="1"/>
    </row>
    <row r="31" spans="1:18" ht="108.75" x14ac:dyDescent="0.25">
      <c r="A31" s="1">
        <v>42985</v>
      </c>
      <c r="B31" s="2" t="s">
        <v>62</v>
      </c>
      <c r="C31" s="2" t="s">
        <v>155</v>
      </c>
      <c r="D31" s="3">
        <v>340</v>
      </c>
      <c r="E31" s="3" t="s">
        <v>64</v>
      </c>
      <c r="F31" s="4" t="s">
        <v>65</v>
      </c>
      <c r="G31" s="5" t="s">
        <v>128</v>
      </c>
      <c r="H31" s="3" t="s">
        <v>156</v>
      </c>
      <c r="I31" s="3" t="s">
        <v>98</v>
      </c>
      <c r="J31" s="6">
        <v>6621.35</v>
      </c>
      <c r="K31" s="6"/>
      <c r="L31" s="3">
        <v>17013701181</v>
      </c>
      <c r="M31" s="6">
        <v>6621.35</v>
      </c>
      <c r="N31" s="6"/>
      <c r="O31" s="3"/>
      <c r="P31" s="3"/>
      <c r="Q31" s="1">
        <v>43350</v>
      </c>
      <c r="R31" s="1"/>
    </row>
    <row r="32" spans="1:18" ht="36.75" x14ac:dyDescent="0.25">
      <c r="A32" s="1">
        <v>42639</v>
      </c>
      <c r="B32" s="2" t="s">
        <v>157</v>
      </c>
      <c r="C32" s="2"/>
      <c r="D32" s="3">
        <v>340</v>
      </c>
      <c r="E32" s="3" t="s">
        <v>64</v>
      </c>
      <c r="F32" s="4" t="s">
        <v>65</v>
      </c>
      <c r="G32" s="5" t="s">
        <v>158</v>
      </c>
      <c r="H32" s="3" t="s">
        <v>159</v>
      </c>
      <c r="I32" s="3" t="s">
        <v>160</v>
      </c>
      <c r="J32" s="6">
        <v>34000</v>
      </c>
      <c r="K32" s="6">
        <v>7650</v>
      </c>
      <c r="L32" s="3">
        <v>17013701150</v>
      </c>
      <c r="M32" s="6">
        <v>26350</v>
      </c>
      <c r="N32" s="6">
        <f>26350</f>
        <v>26350</v>
      </c>
      <c r="O32" s="3" t="s">
        <v>80</v>
      </c>
      <c r="P32" s="3" t="s">
        <v>70</v>
      </c>
      <c r="Q32" s="1">
        <v>43004</v>
      </c>
      <c r="R32" s="1">
        <v>43034</v>
      </c>
    </row>
    <row r="33" spans="1:18" ht="36.75" x14ac:dyDescent="0.25">
      <c r="A33" s="1">
        <v>42639</v>
      </c>
      <c r="B33" s="2" t="s">
        <v>157</v>
      </c>
      <c r="C33" s="2"/>
      <c r="D33" s="3">
        <v>340</v>
      </c>
      <c r="E33" s="3" t="s">
        <v>72</v>
      </c>
      <c r="F33" s="4" t="s">
        <v>65</v>
      </c>
      <c r="G33" s="5" t="s">
        <v>158</v>
      </c>
      <c r="H33" s="3" t="s">
        <v>159</v>
      </c>
      <c r="I33" s="3" t="s">
        <v>160</v>
      </c>
      <c r="J33" s="6">
        <v>8500</v>
      </c>
      <c r="K33" s="6">
        <v>8500</v>
      </c>
      <c r="L33" s="3"/>
      <c r="M33" s="6"/>
      <c r="N33" s="6"/>
      <c r="O33" s="3" t="s">
        <v>80</v>
      </c>
      <c r="P33" s="3" t="s">
        <v>70</v>
      </c>
      <c r="Q33" s="1">
        <v>43007</v>
      </c>
      <c r="R33" s="1">
        <v>43034</v>
      </c>
    </row>
    <row r="34" spans="1:18" ht="72.75" x14ac:dyDescent="0.25">
      <c r="A34" s="1">
        <v>42986</v>
      </c>
      <c r="B34" s="2" t="s">
        <v>30</v>
      </c>
      <c r="C34" s="2" t="s">
        <v>161</v>
      </c>
      <c r="D34" s="3">
        <v>340</v>
      </c>
      <c r="E34" s="3" t="s">
        <v>64</v>
      </c>
      <c r="F34" s="4" t="s">
        <v>65</v>
      </c>
      <c r="G34" s="5" t="s">
        <v>162</v>
      </c>
      <c r="H34" s="3" t="s">
        <v>163</v>
      </c>
      <c r="I34" s="3" t="s">
        <v>93</v>
      </c>
      <c r="J34" s="6">
        <v>192122.7</v>
      </c>
      <c r="K34" s="6"/>
      <c r="L34" s="3">
        <v>17013701166</v>
      </c>
      <c r="M34" s="6">
        <v>91487</v>
      </c>
      <c r="N34" s="6"/>
      <c r="O34" s="3"/>
      <c r="P34" s="3"/>
      <c r="Q34" s="1">
        <v>43351</v>
      </c>
      <c r="R34" s="1"/>
    </row>
    <row r="35" spans="1:18" ht="108.75" x14ac:dyDescent="0.25">
      <c r="A35" s="1">
        <v>42986</v>
      </c>
      <c r="B35" s="2" t="s">
        <v>54</v>
      </c>
      <c r="C35" s="2" t="s">
        <v>164</v>
      </c>
      <c r="D35" s="3">
        <v>340</v>
      </c>
      <c r="E35" s="3" t="s">
        <v>64</v>
      </c>
      <c r="F35" s="4" t="s">
        <v>65</v>
      </c>
      <c r="G35" s="5" t="s">
        <v>128</v>
      </c>
      <c r="H35" s="3" t="s">
        <v>165</v>
      </c>
      <c r="I35" s="3" t="s">
        <v>79</v>
      </c>
      <c r="J35" s="6">
        <v>34176.449999999997</v>
      </c>
      <c r="K35" s="6"/>
      <c r="L35" s="3">
        <v>17013701167</v>
      </c>
      <c r="M35" s="6">
        <v>14795</v>
      </c>
      <c r="N35" s="6">
        <f>14795</f>
        <v>14795</v>
      </c>
      <c r="O35" s="3" t="s">
        <v>89</v>
      </c>
      <c r="P35" s="3"/>
      <c r="Q35" s="1">
        <v>43351</v>
      </c>
      <c r="R35" s="1"/>
    </row>
    <row r="36" spans="1:18" ht="72.75" x14ac:dyDescent="0.25">
      <c r="A36" s="1">
        <v>42986</v>
      </c>
      <c r="B36" s="2" t="s">
        <v>31</v>
      </c>
      <c r="C36" s="2" t="s">
        <v>166</v>
      </c>
      <c r="D36" s="3">
        <v>340</v>
      </c>
      <c r="E36" s="3" t="s">
        <v>64</v>
      </c>
      <c r="F36" s="4" t="s">
        <v>65</v>
      </c>
      <c r="G36" s="5" t="s">
        <v>87</v>
      </c>
      <c r="H36" s="3" t="s">
        <v>167</v>
      </c>
      <c r="I36" s="3" t="s">
        <v>168</v>
      </c>
      <c r="J36" s="6">
        <v>11612.58</v>
      </c>
      <c r="K36" s="6"/>
      <c r="L36" s="3">
        <v>17013701168</v>
      </c>
      <c r="M36" s="6">
        <v>3165.87</v>
      </c>
      <c r="N36" s="6"/>
      <c r="O36" s="3"/>
      <c r="P36" s="3"/>
      <c r="Q36" s="1">
        <v>43351</v>
      </c>
      <c r="R36" s="1"/>
    </row>
    <row r="37" spans="1:18" ht="96.75" x14ac:dyDescent="0.25">
      <c r="A37" s="1">
        <v>42989</v>
      </c>
      <c r="B37" s="2" t="s">
        <v>52</v>
      </c>
      <c r="C37" s="2" t="s">
        <v>169</v>
      </c>
      <c r="D37" s="3">
        <v>340</v>
      </c>
      <c r="E37" s="3" t="s">
        <v>64</v>
      </c>
      <c r="F37" s="4" t="s">
        <v>65</v>
      </c>
      <c r="G37" s="5" t="s">
        <v>82</v>
      </c>
      <c r="H37" s="3" t="s">
        <v>170</v>
      </c>
      <c r="I37" s="3" t="s">
        <v>142</v>
      </c>
      <c r="J37" s="6">
        <v>733.35</v>
      </c>
      <c r="K37" s="6"/>
      <c r="L37" s="3">
        <v>17013701177</v>
      </c>
      <c r="M37" s="6">
        <v>733.25</v>
      </c>
      <c r="N37" s="6">
        <f>146.67</f>
        <v>146.66999999999999</v>
      </c>
      <c r="O37" s="3"/>
      <c r="P37" s="3"/>
      <c r="Q37" s="1">
        <v>43354</v>
      </c>
      <c r="R37" s="1"/>
    </row>
    <row r="38" spans="1:18" ht="84.75" x14ac:dyDescent="0.25">
      <c r="A38" s="1">
        <v>42989</v>
      </c>
      <c r="B38" s="2" t="s">
        <v>32</v>
      </c>
      <c r="C38" s="2" t="s">
        <v>171</v>
      </c>
      <c r="D38" s="3">
        <v>340</v>
      </c>
      <c r="E38" s="3" t="s">
        <v>64</v>
      </c>
      <c r="F38" s="4" t="s">
        <v>65</v>
      </c>
      <c r="G38" s="5" t="s">
        <v>82</v>
      </c>
      <c r="H38" s="3" t="s">
        <v>172</v>
      </c>
      <c r="I38" s="3" t="s">
        <v>173</v>
      </c>
      <c r="J38" s="6">
        <v>44877.7</v>
      </c>
      <c r="K38" s="6"/>
      <c r="L38" s="3">
        <v>17013701176</v>
      </c>
      <c r="M38" s="6">
        <v>44877.7</v>
      </c>
      <c r="N38" s="6">
        <f>44877.7</f>
        <v>44877.7</v>
      </c>
      <c r="O38" s="3" t="s">
        <v>80</v>
      </c>
      <c r="P38" s="3"/>
      <c r="Q38" s="1">
        <v>43100</v>
      </c>
      <c r="R38" s="1"/>
    </row>
    <row r="39" spans="1:18" ht="48.75" x14ac:dyDescent="0.25">
      <c r="A39" s="1">
        <v>42989</v>
      </c>
      <c r="B39" s="2" t="s">
        <v>33</v>
      </c>
      <c r="C39" s="2" t="s">
        <v>174</v>
      </c>
      <c r="D39" s="3">
        <v>340</v>
      </c>
      <c r="E39" s="3" t="s">
        <v>64</v>
      </c>
      <c r="F39" s="4" t="s">
        <v>65</v>
      </c>
      <c r="G39" s="5" t="s">
        <v>77</v>
      </c>
      <c r="H39" s="3" t="s">
        <v>175</v>
      </c>
      <c r="I39" s="3" t="s">
        <v>176</v>
      </c>
      <c r="J39" s="6">
        <v>21382.14</v>
      </c>
      <c r="K39" s="6"/>
      <c r="L39" s="3">
        <v>17013701175</v>
      </c>
      <c r="M39" s="6">
        <v>7128.74</v>
      </c>
      <c r="N39" s="6"/>
      <c r="O39" s="3"/>
      <c r="P39" s="3"/>
      <c r="Q39" s="1">
        <v>43465</v>
      </c>
      <c r="R39" s="1">
        <v>43465</v>
      </c>
    </row>
    <row r="40" spans="1:18" ht="72.75" x14ac:dyDescent="0.25">
      <c r="A40" s="1">
        <v>42989</v>
      </c>
      <c r="B40" s="2" t="s">
        <v>51</v>
      </c>
      <c r="C40" s="2" t="s">
        <v>177</v>
      </c>
      <c r="D40" s="3">
        <v>340</v>
      </c>
      <c r="E40" s="3" t="s">
        <v>64</v>
      </c>
      <c r="F40" s="4" t="s">
        <v>65</v>
      </c>
      <c r="G40" s="5" t="s">
        <v>77</v>
      </c>
      <c r="H40" s="3" t="s">
        <v>178</v>
      </c>
      <c r="I40" s="3" t="s">
        <v>142</v>
      </c>
      <c r="J40" s="6">
        <v>15892.8</v>
      </c>
      <c r="K40" s="6"/>
      <c r="L40" s="3">
        <v>17013701213</v>
      </c>
      <c r="M40" s="6">
        <v>7224</v>
      </c>
      <c r="N40" s="6">
        <f>7224</f>
        <v>7224</v>
      </c>
      <c r="O40" s="3" t="s">
        <v>89</v>
      </c>
      <c r="P40" s="3"/>
      <c r="Q40" s="1">
        <v>43354</v>
      </c>
      <c r="R40" s="1">
        <v>43384</v>
      </c>
    </row>
    <row r="41" spans="1:18" ht="120.75" x14ac:dyDescent="0.25">
      <c r="A41" s="1">
        <v>42989</v>
      </c>
      <c r="B41" s="2" t="s">
        <v>50</v>
      </c>
      <c r="C41" s="2" t="s">
        <v>179</v>
      </c>
      <c r="D41" s="3">
        <v>340</v>
      </c>
      <c r="E41" s="3" t="s">
        <v>64</v>
      </c>
      <c r="F41" s="4" t="s">
        <v>65</v>
      </c>
      <c r="G41" s="5" t="s">
        <v>82</v>
      </c>
      <c r="H41" s="3" t="s">
        <v>180</v>
      </c>
      <c r="I41" s="3" t="s">
        <v>142</v>
      </c>
      <c r="J41" s="6">
        <v>8535.2999999999993</v>
      </c>
      <c r="K41" s="6"/>
      <c r="L41" s="3">
        <v>17013701189</v>
      </c>
      <c r="M41" s="6">
        <v>4267.6499999999996</v>
      </c>
      <c r="N41" s="6">
        <f>4267.65</f>
        <v>4267.6499999999996</v>
      </c>
      <c r="O41" s="3" t="s">
        <v>89</v>
      </c>
      <c r="P41" s="3"/>
      <c r="Q41" s="1">
        <v>43354</v>
      </c>
      <c r="R41" s="1">
        <v>43384</v>
      </c>
    </row>
    <row r="42" spans="1:18" ht="96.75" x14ac:dyDescent="0.25">
      <c r="A42" s="1">
        <v>42989</v>
      </c>
      <c r="B42" s="2" t="s">
        <v>34</v>
      </c>
      <c r="C42" s="2" t="s">
        <v>181</v>
      </c>
      <c r="D42" s="3">
        <v>340</v>
      </c>
      <c r="E42" s="3" t="s">
        <v>64</v>
      </c>
      <c r="F42" s="4" t="s">
        <v>65</v>
      </c>
      <c r="G42" s="5" t="s">
        <v>77</v>
      </c>
      <c r="H42" s="3" t="s">
        <v>182</v>
      </c>
      <c r="I42" s="3" t="s">
        <v>183</v>
      </c>
      <c r="J42" s="6">
        <v>57340.800000000003</v>
      </c>
      <c r="K42" s="6"/>
      <c r="L42" s="3">
        <v>17013701214</v>
      </c>
      <c r="M42" s="6">
        <v>56100</v>
      </c>
      <c r="N42" s="6"/>
      <c r="O42" s="3"/>
      <c r="P42" s="3"/>
      <c r="Q42" s="1">
        <v>43354</v>
      </c>
      <c r="R42" s="1">
        <v>43384</v>
      </c>
    </row>
    <row r="43" spans="1:18" ht="72.75" x14ac:dyDescent="0.25">
      <c r="A43" s="1">
        <v>42989</v>
      </c>
      <c r="B43" s="2" t="s">
        <v>35</v>
      </c>
      <c r="C43" s="2" t="s">
        <v>184</v>
      </c>
      <c r="D43" s="3">
        <v>225</v>
      </c>
      <c r="E43" s="3" t="s">
        <v>64</v>
      </c>
      <c r="F43" s="4" t="s">
        <v>65</v>
      </c>
      <c r="G43" s="5" t="s">
        <v>185</v>
      </c>
      <c r="H43" s="3" t="s">
        <v>186</v>
      </c>
      <c r="I43" s="3" t="s">
        <v>187</v>
      </c>
      <c r="J43" s="6">
        <v>484151.78</v>
      </c>
      <c r="K43" s="6"/>
      <c r="L43" s="3">
        <v>17013701188</v>
      </c>
      <c r="M43" s="6">
        <v>96830.34</v>
      </c>
      <c r="N43" s="6">
        <f>32276.58</f>
        <v>32276.58</v>
      </c>
      <c r="O43" s="3"/>
      <c r="P43" s="3"/>
      <c r="Q43" s="1">
        <v>43465</v>
      </c>
      <c r="R43" s="1">
        <v>43465</v>
      </c>
    </row>
    <row r="44" spans="1:18" ht="96.75" x14ac:dyDescent="0.25">
      <c r="A44" s="1">
        <v>42990</v>
      </c>
      <c r="B44" s="2" t="s">
        <v>36</v>
      </c>
      <c r="C44" s="2" t="s">
        <v>188</v>
      </c>
      <c r="D44" s="3">
        <v>340</v>
      </c>
      <c r="E44" s="3" t="s">
        <v>64</v>
      </c>
      <c r="F44" s="4" t="s">
        <v>65</v>
      </c>
      <c r="G44" s="5" t="s">
        <v>128</v>
      </c>
      <c r="H44" s="3" t="s">
        <v>189</v>
      </c>
      <c r="I44" s="3" t="s">
        <v>183</v>
      </c>
      <c r="J44" s="6">
        <v>57566.85</v>
      </c>
      <c r="K44" s="6"/>
      <c r="L44" s="3">
        <v>17013701185</v>
      </c>
      <c r="M44" s="6">
        <v>28990.5</v>
      </c>
      <c r="N44" s="6"/>
      <c r="O44" s="3"/>
      <c r="P44" s="3"/>
      <c r="Q44" s="1">
        <v>43355</v>
      </c>
      <c r="R44" s="1">
        <v>43385</v>
      </c>
    </row>
    <row r="45" spans="1:18" ht="36.75" x14ac:dyDescent="0.25">
      <c r="A45" s="1">
        <v>42990</v>
      </c>
      <c r="B45" s="2" t="s">
        <v>38</v>
      </c>
      <c r="C45" s="2" t="s">
        <v>190</v>
      </c>
      <c r="D45" s="3">
        <v>226</v>
      </c>
      <c r="E45" s="3" t="s">
        <v>64</v>
      </c>
      <c r="F45" s="4" t="s">
        <v>65</v>
      </c>
      <c r="G45" s="5" t="s">
        <v>185</v>
      </c>
      <c r="H45" s="3" t="s">
        <v>191</v>
      </c>
      <c r="I45" s="3" t="s">
        <v>192</v>
      </c>
      <c r="J45" s="6">
        <v>517125</v>
      </c>
      <c r="K45" s="6"/>
      <c r="L45" s="3">
        <v>17013701187</v>
      </c>
      <c r="M45" s="6">
        <v>186000</v>
      </c>
      <c r="N45" s="6"/>
      <c r="O45" s="3"/>
      <c r="P45" s="3"/>
      <c r="Q45" s="1">
        <v>43465</v>
      </c>
      <c r="R45" s="1">
        <v>43465</v>
      </c>
    </row>
    <row r="46" spans="1:18" ht="60.75" x14ac:dyDescent="0.25">
      <c r="A46" s="1">
        <v>42990</v>
      </c>
      <c r="B46" s="2" t="s">
        <v>37</v>
      </c>
      <c r="C46" s="2" t="s">
        <v>193</v>
      </c>
      <c r="D46" s="3">
        <v>225</v>
      </c>
      <c r="E46" s="3" t="s">
        <v>72</v>
      </c>
      <c r="F46" s="4" t="s">
        <v>65</v>
      </c>
      <c r="G46" s="5" t="s">
        <v>185</v>
      </c>
      <c r="H46" s="3" t="s">
        <v>194</v>
      </c>
      <c r="I46" s="3" t="s">
        <v>195</v>
      </c>
      <c r="J46" s="6">
        <v>974001.98</v>
      </c>
      <c r="K46" s="6"/>
      <c r="L46" s="3">
        <v>17013701186</v>
      </c>
      <c r="M46" s="6">
        <v>974001.98</v>
      </c>
      <c r="N46" s="6"/>
      <c r="O46" s="3"/>
      <c r="P46" s="3"/>
      <c r="Q46" s="1"/>
      <c r="R46" s="1"/>
    </row>
    <row r="47" spans="1:18" ht="96.75" x14ac:dyDescent="0.25">
      <c r="A47" s="1">
        <v>42991</v>
      </c>
      <c r="B47" s="2" t="s">
        <v>44</v>
      </c>
      <c r="C47" s="2" t="s">
        <v>196</v>
      </c>
      <c r="D47" s="3">
        <v>340</v>
      </c>
      <c r="E47" s="3" t="s">
        <v>64</v>
      </c>
      <c r="F47" s="4" t="s">
        <v>65</v>
      </c>
      <c r="G47" s="5" t="s">
        <v>185</v>
      </c>
      <c r="H47" s="3" t="s">
        <v>197</v>
      </c>
      <c r="I47" s="3" t="s">
        <v>149</v>
      </c>
      <c r="J47" s="6">
        <v>7360.6</v>
      </c>
      <c r="K47" s="6"/>
      <c r="L47" s="3">
        <v>17013701208</v>
      </c>
      <c r="M47" s="6">
        <v>3680.2</v>
      </c>
      <c r="N47" s="6">
        <f>1226.6+1840.2</f>
        <v>3066.8</v>
      </c>
      <c r="O47" s="3"/>
      <c r="P47" s="3"/>
      <c r="Q47" s="1">
        <v>43356</v>
      </c>
      <c r="R47" s="1">
        <v>43386</v>
      </c>
    </row>
    <row r="48" spans="1:18" ht="96.75" x14ac:dyDescent="0.25">
      <c r="A48" s="1">
        <v>42991</v>
      </c>
      <c r="B48" s="2" t="s">
        <v>60</v>
      </c>
      <c r="C48" s="2" t="s">
        <v>198</v>
      </c>
      <c r="D48" s="3">
        <v>340</v>
      </c>
      <c r="E48" s="3" t="s">
        <v>64</v>
      </c>
      <c r="F48" s="4" t="s">
        <v>65</v>
      </c>
      <c r="G48" s="5" t="s">
        <v>128</v>
      </c>
      <c r="H48" s="3" t="s">
        <v>199</v>
      </c>
      <c r="I48" s="3" t="s">
        <v>149</v>
      </c>
      <c r="J48" s="6">
        <v>2981.83</v>
      </c>
      <c r="K48" s="6"/>
      <c r="L48" s="3">
        <v>17013701209</v>
      </c>
      <c r="M48" s="6">
        <v>2981.83</v>
      </c>
      <c r="N48" s="6"/>
      <c r="O48" s="3"/>
      <c r="P48" s="3"/>
      <c r="Q48" s="1">
        <v>43356</v>
      </c>
      <c r="R48" s="1">
        <v>43386</v>
      </c>
    </row>
    <row r="49" spans="1:18" ht="96.75" x14ac:dyDescent="0.25">
      <c r="A49" s="1">
        <v>42991</v>
      </c>
      <c r="B49" s="2" t="s">
        <v>42</v>
      </c>
      <c r="C49" s="2" t="s">
        <v>200</v>
      </c>
      <c r="D49" s="3">
        <v>340</v>
      </c>
      <c r="E49" s="3" t="s">
        <v>64</v>
      </c>
      <c r="F49" s="4" t="s">
        <v>65</v>
      </c>
      <c r="G49" s="5" t="s">
        <v>185</v>
      </c>
      <c r="H49" s="3" t="s">
        <v>201</v>
      </c>
      <c r="I49" s="3" t="s">
        <v>105</v>
      </c>
      <c r="J49" s="6">
        <v>39303.269999999997</v>
      </c>
      <c r="K49" s="6"/>
      <c r="L49" s="3">
        <v>17013701212</v>
      </c>
      <c r="M49" s="6">
        <v>20506.05</v>
      </c>
      <c r="N49" s="6"/>
      <c r="O49" s="3"/>
      <c r="P49" s="3"/>
      <c r="Q49" s="1">
        <v>43356</v>
      </c>
      <c r="R49" s="1">
        <v>43386</v>
      </c>
    </row>
    <row r="50" spans="1:18" ht="132.75" x14ac:dyDescent="0.25">
      <c r="A50" s="1">
        <v>42991</v>
      </c>
      <c r="B50" s="2" t="s">
        <v>41</v>
      </c>
      <c r="C50" s="2" t="s">
        <v>202</v>
      </c>
      <c r="D50" s="3">
        <v>340</v>
      </c>
      <c r="E50" s="3" t="s">
        <v>64</v>
      </c>
      <c r="F50" s="4" t="s">
        <v>65</v>
      </c>
      <c r="G50" s="5" t="s">
        <v>185</v>
      </c>
      <c r="H50" s="3" t="s">
        <v>203</v>
      </c>
      <c r="I50" s="3" t="s">
        <v>142</v>
      </c>
      <c r="J50" s="6">
        <v>56443.8</v>
      </c>
      <c r="K50" s="6"/>
      <c r="L50" s="3">
        <v>17013701211</v>
      </c>
      <c r="M50" s="6">
        <v>28221.9</v>
      </c>
      <c r="N50" s="6">
        <f>22577.52</f>
        <v>22577.52</v>
      </c>
      <c r="O50" s="3"/>
      <c r="P50" s="3"/>
      <c r="Q50" s="1">
        <v>43356</v>
      </c>
      <c r="R50" s="1">
        <v>43386</v>
      </c>
    </row>
    <row r="51" spans="1:18" ht="96.75" x14ac:dyDescent="0.25">
      <c r="A51" s="1">
        <v>42991</v>
      </c>
      <c r="B51" s="2" t="s">
        <v>40</v>
      </c>
      <c r="C51" s="2" t="s">
        <v>204</v>
      </c>
      <c r="D51" s="3">
        <v>340</v>
      </c>
      <c r="E51" s="3" t="s">
        <v>64</v>
      </c>
      <c r="F51" s="4" t="s">
        <v>65</v>
      </c>
      <c r="G51" s="5" t="s">
        <v>185</v>
      </c>
      <c r="H51" s="3" t="s">
        <v>205</v>
      </c>
      <c r="I51" s="3" t="s">
        <v>206</v>
      </c>
      <c r="J51" s="6">
        <v>80108</v>
      </c>
      <c r="K51" s="6"/>
      <c r="L51" s="3">
        <v>17013701206</v>
      </c>
      <c r="M51" s="6">
        <v>22888</v>
      </c>
      <c r="N51" s="6"/>
      <c r="O51" s="3"/>
      <c r="P51" s="3"/>
      <c r="Q51" s="1">
        <v>43356</v>
      </c>
      <c r="R51" s="1">
        <v>43386</v>
      </c>
    </row>
    <row r="52" spans="1:18" ht="168.75" x14ac:dyDescent="0.25">
      <c r="A52" s="1">
        <v>42991</v>
      </c>
      <c r="B52" s="2" t="s">
        <v>57</v>
      </c>
      <c r="C52" s="2" t="s">
        <v>207</v>
      </c>
      <c r="D52" s="3">
        <v>340</v>
      </c>
      <c r="E52" s="3" t="s">
        <v>64</v>
      </c>
      <c r="F52" s="4" t="s">
        <v>65</v>
      </c>
      <c r="G52" s="5" t="s">
        <v>100</v>
      </c>
      <c r="H52" s="3" t="s">
        <v>208</v>
      </c>
      <c r="I52" s="3" t="s">
        <v>209</v>
      </c>
      <c r="J52" s="6">
        <v>263586.31</v>
      </c>
      <c r="K52" s="6"/>
      <c r="L52" s="3">
        <v>17013701205</v>
      </c>
      <c r="M52" s="6">
        <v>263586.31</v>
      </c>
      <c r="N52" s="6"/>
      <c r="O52" s="3"/>
      <c r="P52" s="3"/>
      <c r="Q52" s="1">
        <v>43356</v>
      </c>
      <c r="R52" s="1">
        <v>43386</v>
      </c>
    </row>
    <row r="53" spans="1:18" ht="168.75" x14ac:dyDescent="0.25">
      <c r="A53" s="1">
        <v>42991</v>
      </c>
      <c r="B53" s="2" t="s">
        <v>57</v>
      </c>
      <c r="C53" s="2" t="s">
        <v>207</v>
      </c>
      <c r="D53" s="3">
        <v>340</v>
      </c>
      <c r="E53" s="3" t="s">
        <v>72</v>
      </c>
      <c r="F53" s="4" t="s">
        <v>65</v>
      </c>
      <c r="G53" s="5" t="s">
        <v>100</v>
      </c>
      <c r="H53" s="3" t="s">
        <v>208</v>
      </c>
      <c r="I53" s="3" t="s">
        <v>209</v>
      </c>
      <c r="J53" s="6">
        <v>65896.800000000003</v>
      </c>
      <c r="K53" s="6"/>
      <c r="L53" s="3">
        <v>17013701204</v>
      </c>
      <c r="M53" s="6">
        <v>65896.800000000003</v>
      </c>
      <c r="N53" s="6"/>
      <c r="O53" s="3"/>
      <c r="P53" s="3"/>
      <c r="Q53" s="1">
        <v>43356</v>
      </c>
      <c r="R53" s="1">
        <v>43386</v>
      </c>
    </row>
    <row r="54" spans="1:18" ht="60.75" x14ac:dyDescent="0.25">
      <c r="A54" s="1">
        <v>42991</v>
      </c>
      <c r="B54" s="2" t="s">
        <v>43</v>
      </c>
      <c r="C54" s="2" t="s">
        <v>210</v>
      </c>
      <c r="D54" s="3">
        <v>310</v>
      </c>
      <c r="E54" s="3" t="s">
        <v>64</v>
      </c>
      <c r="F54" s="4" t="s">
        <v>65</v>
      </c>
      <c r="G54" s="5" t="s">
        <v>185</v>
      </c>
      <c r="H54" s="3" t="s">
        <v>211</v>
      </c>
      <c r="I54" s="3" t="s">
        <v>212</v>
      </c>
      <c r="J54" s="6">
        <v>156668.16</v>
      </c>
      <c r="K54" s="6"/>
      <c r="L54" s="3">
        <v>17013701207</v>
      </c>
      <c r="M54" s="6">
        <v>156668.16</v>
      </c>
      <c r="N54" s="6"/>
      <c r="O54" s="3"/>
      <c r="P54" s="3"/>
      <c r="Q54" s="1"/>
      <c r="R54" s="1"/>
    </row>
    <row r="55" spans="1:18" ht="36.75" x14ac:dyDescent="0.25">
      <c r="A55" s="1">
        <v>42991</v>
      </c>
      <c r="B55" s="2" t="s">
        <v>39</v>
      </c>
      <c r="C55" s="2" t="s">
        <v>213</v>
      </c>
      <c r="D55" s="3">
        <v>340</v>
      </c>
      <c r="E55" s="3" t="s">
        <v>72</v>
      </c>
      <c r="F55" s="4" t="s">
        <v>65</v>
      </c>
      <c r="G55" s="5" t="s">
        <v>214</v>
      </c>
      <c r="H55" s="3" t="s">
        <v>215</v>
      </c>
      <c r="I55" s="3" t="s">
        <v>216</v>
      </c>
      <c r="J55" s="6">
        <v>131536.69</v>
      </c>
      <c r="K55" s="6"/>
      <c r="L55" s="3">
        <v>17013701210</v>
      </c>
      <c r="M55" s="6">
        <v>131536.69</v>
      </c>
      <c r="N55" s="6"/>
      <c r="O55" s="3"/>
      <c r="P55" s="3"/>
      <c r="Q55" s="1"/>
      <c r="R55" s="1"/>
    </row>
    <row r="56" spans="1:18" ht="48.75" x14ac:dyDescent="0.25">
      <c r="A56" s="7">
        <v>42996</v>
      </c>
      <c r="B56" s="8" t="s">
        <v>45</v>
      </c>
      <c r="C56" s="9" t="s">
        <v>217</v>
      </c>
      <c r="D56" s="10">
        <v>340</v>
      </c>
      <c r="E56" s="10" t="s">
        <v>64</v>
      </c>
      <c r="F56" s="11" t="s">
        <v>65</v>
      </c>
      <c r="G56" s="12">
        <v>42976</v>
      </c>
      <c r="H56" s="10" t="s">
        <v>218</v>
      </c>
      <c r="I56" s="10" t="s">
        <v>149</v>
      </c>
      <c r="J56" s="13">
        <v>1643.55</v>
      </c>
      <c r="K56" s="13"/>
      <c r="L56" s="10">
        <v>17013701217</v>
      </c>
      <c r="M56" s="13">
        <v>876.56</v>
      </c>
      <c r="N56" s="13"/>
      <c r="O56" s="10"/>
      <c r="P56" s="10"/>
      <c r="Q56" s="7">
        <v>43361</v>
      </c>
      <c r="R56" s="7">
        <v>43026</v>
      </c>
    </row>
    <row r="57" spans="1:18" ht="36.75" x14ac:dyDescent="0.25">
      <c r="A57" s="1">
        <v>42996</v>
      </c>
      <c r="B57" s="2" t="s">
        <v>58</v>
      </c>
      <c r="C57" s="2" t="s">
        <v>219</v>
      </c>
      <c r="D57" s="3" t="s">
        <v>220</v>
      </c>
      <c r="E57" s="3" t="s">
        <v>64</v>
      </c>
      <c r="F57" s="4" t="s">
        <v>221</v>
      </c>
      <c r="G57" s="5"/>
      <c r="H57" s="3" t="s">
        <v>222</v>
      </c>
      <c r="I57" s="3" t="s">
        <v>223</v>
      </c>
      <c r="J57" s="6">
        <v>1419128.76</v>
      </c>
      <c r="K57" s="6"/>
      <c r="L57" s="3">
        <v>17013701239</v>
      </c>
      <c r="M57" s="6">
        <v>1419128.76</v>
      </c>
      <c r="N57" s="6">
        <f>84613.13+191419</f>
        <v>276032.13</v>
      </c>
      <c r="O57" s="3"/>
      <c r="P57" s="3"/>
      <c r="Q57" s="1">
        <v>43100</v>
      </c>
      <c r="R57" s="1"/>
    </row>
    <row r="58" spans="1:18" ht="36.75" x14ac:dyDescent="0.25">
      <c r="A58" s="1">
        <v>42996</v>
      </c>
      <c r="B58" s="2" t="s">
        <v>58</v>
      </c>
      <c r="C58" s="2" t="s">
        <v>219</v>
      </c>
      <c r="D58" s="3" t="s">
        <v>220</v>
      </c>
      <c r="E58" s="3" t="s">
        <v>72</v>
      </c>
      <c r="F58" s="4" t="s">
        <v>221</v>
      </c>
      <c r="G58" s="5"/>
      <c r="H58" s="3" t="s">
        <v>222</v>
      </c>
      <c r="I58" s="3" t="s">
        <v>223</v>
      </c>
      <c r="J58" s="6">
        <v>130508.42</v>
      </c>
      <c r="K58" s="6"/>
      <c r="L58" s="3">
        <v>17013701222</v>
      </c>
      <c r="M58" s="6">
        <v>130508.42</v>
      </c>
      <c r="N58" s="6"/>
      <c r="O58" s="3"/>
      <c r="P58" s="3"/>
      <c r="Q58" s="1">
        <v>43100</v>
      </c>
      <c r="R58" s="1"/>
    </row>
    <row r="59" spans="1:18" ht="36.75" x14ac:dyDescent="0.25">
      <c r="A59" s="1">
        <v>42649</v>
      </c>
      <c r="B59" s="2" t="s">
        <v>224</v>
      </c>
      <c r="C59" s="2"/>
      <c r="D59" s="3">
        <v>340</v>
      </c>
      <c r="E59" s="3" t="s">
        <v>64</v>
      </c>
      <c r="F59" s="4" t="s">
        <v>65</v>
      </c>
      <c r="G59" s="5" t="s">
        <v>225</v>
      </c>
      <c r="H59" s="3" t="s">
        <v>226</v>
      </c>
      <c r="I59" s="3" t="s">
        <v>149</v>
      </c>
      <c r="J59" s="6">
        <v>1800.9</v>
      </c>
      <c r="K59" s="6">
        <v>900.45</v>
      </c>
      <c r="L59" s="3">
        <v>17013701223</v>
      </c>
      <c r="M59" s="6">
        <v>900.45</v>
      </c>
      <c r="N59" s="6">
        <f>900.45</f>
        <v>900.45</v>
      </c>
      <c r="O59" s="3" t="s">
        <v>80</v>
      </c>
      <c r="P59" s="3" t="s">
        <v>70</v>
      </c>
      <c r="Q59" s="1">
        <v>43014</v>
      </c>
      <c r="R59" s="1">
        <v>43074</v>
      </c>
    </row>
    <row r="60" spans="1:18" ht="24.75" x14ac:dyDescent="0.25">
      <c r="A60" s="1">
        <v>42584</v>
      </c>
      <c r="B60" s="2" t="s">
        <v>227</v>
      </c>
      <c r="C60" s="2"/>
      <c r="D60" s="3">
        <v>340</v>
      </c>
      <c r="E60" s="3" t="s">
        <v>64</v>
      </c>
      <c r="F60" s="4" t="s">
        <v>65</v>
      </c>
      <c r="G60" s="5" t="s">
        <v>228</v>
      </c>
      <c r="H60" s="3" t="s">
        <v>229</v>
      </c>
      <c r="I60" s="3" t="s">
        <v>230</v>
      </c>
      <c r="J60" s="6">
        <v>4063.2</v>
      </c>
      <c r="K60" s="6">
        <v>2031.6</v>
      </c>
      <c r="L60" s="3"/>
      <c r="M60" s="6">
        <v>2031.6</v>
      </c>
      <c r="N60" s="6"/>
      <c r="O60" s="3" t="s">
        <v>231</v>
      </c>
      <c r="P60" s="3" t="s">
        <v>70</v>
      </c>
      <c r="Q60" s="1">
        <v>42949</v>
      </c>
      <c r="R60" s="1">
        <v>42979</v>
      </c>
    </row>
    <row r="61" spans="1:18" ht="24.75" x14ac:dyDescent="0.25">
      <c r="A61" s="1">
        <v>42520</v>
      </c>
      <c r="B61" s="2" t="s">
        <v>232</v>
      </c>
      <c r="C61" s="2"/>
      <c r="D61" s="3">
        <v>340</v>
      </c>
      <c r="E61" s="3" t="s">
        <v>64</v>
      </c>
      <c r="F61" s="4" t="s">
        <v>65</v>
      </c>
      <c r="G61" s="5" t="s">
        <v>233</v>
      </c>
      <c r="H61" s="3" t="s">
        <v>234</v>
      </c>
      <c r="I61" s="3" t="s">
        <v>79</v>
      </c>
      <c r="J61" s="6">
        <v>396.4</v>
      </c>
      <c r="K61" s="6">
        <v>158.56</v>
      </c>
      <c r="L61" s="3"/>
      <c r="M61" s="6">
        <v>237.84</v>
      </c>
      <c r="N61" s="6"/>
      <c r="O61" s="3" t="s">
        <v>69</v>
      </c>
      <c r="P61" s="3" t="s">
        <v>70</v>
      </c>
      <c r="Q61" s="1">
        <v>42885</v>
      </c>
      <c r="R61" s="1">
        <v>42945</v>
      </c>
    </row>
    <row r="62" spans="1:18" ht="24.75" x14ac:dyDescent="0.25">
      <c r="A62" s="1">
        <v>42562</v>
      </c>
      <c r="B62" s="2" t="s">
        <v>235</v>
      </c>
      <c r="C62" s="2"/>
      <c r="D62" s="3">
        <v>340</v>
      </c>
      <c r="E62" s="3" t="s">
        <v>64</v>
      </c>
      <c r="F62" s="4" t="s">
        <v>65</v>
      </c>
      <c r="G62" s="5" t="s">
        <v>236</v>
      </c>
      <c r="H62" s="3" t="s">
        <v>237</v>
      </c>
      <c r="I62" s="3" t="s">
        <v>79</v>
      </c>
      <c r="J62" s="6">
        <v>1801.8</v>
      </c>
      <c r="K62" s="6">
        <v>900.9</v>
      </c>
      <c r="L62" s="3"/>
      <c r="M62" s="6">
        <v>900.9</v>
      </c>
      <c r="N62" s="6"/>
      <c r="O62" s="3" t="s">
        <v>69</v>
      </c>
      <c r="P62" s="3" t="s">
        <v>70</v>
      </c>
      <c r="Q62" s="1">
        <v>42927</v>
      </c>
      <c r="R62" s="1">
        <v>42987</v>
      </c>
    </row>
    <row r="63" spans="1:18" ht="36.75" x14ac:dyDescent="0.25">
      <c r="A63" s="1">
        <v>42676</v>
      </c>
      <c r="B63" s="2" t="s">
        <v>238</v>
      </c>
      <c r="C63" s="2"/>
      <c r="D63" s="3">
        <v>340</v>
      </c>
      <c r="E63" s="3" t="s">
        <v>64</v>
      </c>
      <c r="F63" s="4" t="s">
        <v>65</v>
      </c>
      <c r="G63" s="5" t="s">
        <v>239</v>
      </c>
      <c r="H63" s="3" t="s">
        <v>240</v>
      </c>
      <c r="I63" s="3" t="s">
        <v>142</v>
      </c>
      <c r="J63" s="6">
        <v>9422</v>
      </c>
      <c r="K63" s="6">
        <v>2138.6999999999998</v>
      </c>
      <c r="L63" s="3">
        <v>17013701224</v>
      </c>
      <c r="M63" s="6">
        <v>7283.3</v>
      </c>
      <c r="N63" s="6">
        <f>4709.73</f>
        <v>4709.7299999999996</v>
      </c>
      <c r="O63" s="3"/>
      <c r="P63" s="3" t="s">
        <v>70</v>
      </c>
      <c r="Q63" s="1">
        <v>43041</v>
      </c>
      <c r="R63" s="1">
        <v>43100</v>
      </c>
    </row>
    <row r="64" spans="1:18" ht="24.75" x14ac:dyDescent="0.25">
      <c r="A64" s="1">
        <v>42649</v>
      </c>
      <c r="B64" s="2" t="s">
        <v>241</v>
      </c>
      <c r="C64" s="2"/>
      <c r="D64" s="3">
        <v>340</v>
      </c>
      <c r="E64" s="3" t="s">
        <v>64</v>
      </c>
      <c r="F64" s="4" t="s">
        <v>65</v>
      </c>
      <c r="G64" s="5" t="s">
        <v>225</v>
      </c>
      <c r="H64" s="3" t="s">
        <v>242</v>
      </c>
      <c r="I64" s="3" t="s">
        <v>142</v>
      </c>
      <c r="J64" s="6">
        <v>802.9</v>
      </c>
      <c r="K64" s="6">
        <v>401.45</v>
      </c>
      <c r="L64" s="3">
        <v>17013701225</v>
      </c>
      <c r="M64" s="6">
        <v>401.45</v>
      </c>
      <c r="N64" s="6">
        <f>401.45</f>
        <v>401.45</v>
      </c>
      <c r="O64" s="3" t="s">
        <v>80</v>
      </c>
      <c r="P64" s="3" t="s">
        <v>70</v>
      </c>
      <c r="Q64" s="1">
        <v>43014</v>
      </c>
      <c r="R64" s="1">
        <v>43074</v>
      </c>
    </row>
    <row r="65" spans="1:18" ht="72.75" x14ac:dyDescent="0.25">
      <c r="A65" s="1">
        <v>43005</v>
      </c>
      <c r="B65" s="2" t="s">
        <v>56</v>
      </c>
      <c r="C65" s="2" t="s">
        <v>243</v>
      </c>
      <c r="D65" s="3">
        <v>340</v>
      </c>
      <c r="E65" s="3" t="s">
        <v>64</v>
      </c>
      <c r="F65" s="4" t="s">
        <v>65</v>
      </c>
      <c r="G65" s="5" t="s">
        <v>244</v>
      </c>
      <c r="H65" s="3" t="s">
        <v>245</v>
      </c>
      <c r="I65" s="3" t="s">
        <v>246</v>
      </c>
      <c r="J65" s="6">
        <v>44299.32</v>
      </c>
      <c r="K65" s="6"/>
      <c r="L65" s="3"/>
      <c r="M65" s="6">
        <v>23231.52</v>
      </c>
      <c r="N65" s="6"/>
      <c r="O65" s="3"/>
      <c r="P65" s="3"/>
      <c r="Q65" s="1">
        <v>43005</v>
      </c>
      <c r="R65" s="1">
        <v>43035</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cols>
    <col min="1" max="1025" width="8.7109375" customWidth="1"/>
  </cols>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Лист1!_GoBack</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656</dc:creator>
  <cp:lastModifiedBy>Менеджер</cp:lastModifiedBy>
  <cp:revision>4</cp:revision>
  <cp:lastPrinted>2018-08-31T12:45:27Z</cp:lastPrinted>
  <dcterms:created xsi:type="dcterms:W3CDTF">2017-03-09T14:43:21Z</dcterms:created>
  <dcterms:modified xsi:type="dcterms:W3CDTF">2021-07-05T07:30:20Z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SPecialiST RePack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